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15" yWindow="180" windowWidth="23445" windowHeight="11655"/>
  </bookViews>
  <sheets>
    <sheet name="załącznik" sheetId="4" r:id="rId1"/>
    <sheet name="Arkusz1" sheetId="5" r:id="rId2"/>
  </sheets>
  <definedNames>
    <definedName name="bookmark0" localSheetId="0">załącznik!$A$2</definedName>
    <definedName name="_xlnm.Print_Area" localSheetId="0">załącznik!$A$1:$I$187</definedName>
  </definedNames>
  <calcPr calcId="145621"/>
</workbook>
</file>

<file path=xl/calcChain.xml><?xml version="1.0" encoding="utf-8"?>
<calcChain xmlns="http://schemas.openxmlformats.org/spreadsheetml/2006/main">
  <c r="F183" i="4" l="1"/>
  <c r="I183" i="4"/>
  <c r="I6" i="4" l="1"/>
  <c r="I74" i="4" l="1"/>
  <c r="H74" i="4"/>
  <c r="F74" i="4"/>
  <c r="I73" i="4"/>
  <c r="H73" i="4"/>
  <c r="F73" i="4"/>
  <c r="I72" i="4"/>
  <c r="H72" i="4"/>
  <c r="F72" i="4"/>
  <c r="I71" i="4"/>
  <c r="H71" i="4"/>
  <c r="F71" i="4"/>
  <c r="I70" i="4"/>
  <c r="H70" i="4"/>
  <c r="F70" i="4"/>
  <c r="I69" i="4"/>
  <c r="H69" i="4"/>
  <c r="F69" i="4"/>
  <c r="I67" i="4"/>
  <c r="H67" i="4"/>
  <c r="F67" i="4"/>
  <c r="I66" i="4"/>
  <c r="H66" i="4"/>
  <c r="F66" i="4"/>
  <c r="I65" i="4"/>
  <c r="H65" i="4"/>
  <c r="F65" i="4"/>
  <c r="I64" i="4"/>
  <c r="H64" i="4"/>
  <c r="F64" i="4"/>
  <c r="I63" i="4"/>
  <c r="H63" i="4"/>
  <c r="F63" i="4"/>
  <c r="I62" i="4"/>
  <c r="H62" i="4"/>
  <c r="F62" i="4"/>
  <c r="I180" i="4" l="1"/>
  <c r="H183" i="4"/>
  <c r="D154" i="5" l="1"/>
  <c r="D161" i="5"/>
  <c r="E143" i="5"/>
  <c r="E145" i="5"/>
  <c r="D155" i="5"/>
  <c r="D146" i="5"/>
  <c r="B151" i="5"/>
  <c r="C151" i="5"/>
  <c r="D151" i="5"/>
  <c r="D7" i="5"/>
  <c r="D141" i="5" s="1"/>
  <c r="D143" i="5" s="1"/>
  <c r="I143" i="5"/>
  <c r="D6" i="5"/>
  <c r="I162" i="4" l="1"/>
  <c r="E185" i="4"/>
  <c r="I184" i="4"/>
  <c r="I185" i="4" s="1"/>
  <c r="H184" i="4"/>
  <c r="H185" i="4" s="1"/>
  <c r="F184" i="4"/>
  <c r="F185" i="4" s="1"/>
  <c r="H148" i="4"/>
  <c r="H125" i="4"/>
  <c r="I8" i="4"/>
  <c r="I9" i="4"/>
  <c r="I10" i="4"/>
  <c r="I11" i="4"/>
  <c r="I13" i="4"/>
  <c r="I14" i="4"/>
  <c r="I15" i="4"/>
  <c r="I16" i="4"/>
  <c r="I17" i="4"/>
  <c r="I18" i="4"/>
  <c r="I20" i="4"/>
  <c r="I21" i="4"/>
  <c r="I22" i="4"/>
  <c r="I23" i="4"/>
  <c r="I24" i="4"/>
  <c r="I25" i="4"/>
  <c r="I27" i="4"/>
  <c r="I28" i="4"/>
  <c r="I29" i="4"/>
  <c r="I30" i="4"/>
  <c r="I31" i="4"/>
  <c r="I32" i="4"/>
  <c r="I34" i="4"/>
  <c r="I35" i="4"/>
  <c r="I36" i="4"/>
  <c r="I37" i="4"/>
  <c r="I38" i="4"/>
  <c r="I39" i="4"/>
  <c r="I41" i="4"/>
  <c r="I42" i="4"/>
  <c r="I43" i="4"/>
  <c r="I44" i="4"/>
  <c r="I45" i="4"/>
  <c r="I46" i="4"/>
  <c r="I48" i="4"/>
  <c r="I49" i="4"/>
  <c r="I50" i="4"/>
  <c r="I51" i="4"/>
  <c r="I52" i="4"/>
  <c r="I53" i="4"/>
  <c r="I55" i="4"/>
  <c r="I56" i="4"/>
  <c r="I57" i="4"/>
  <c r="I58" i="4"/>
  <c r="I59" i="4"/>
  <c r="I60" i="4"/>
  <c r="I77" i="4"/>
  <c r="I78" i="4"/>
  <c r="I79" i="4"/>
  <c r="I80" i="4"/>
  <c r="I81" i="4"/>
  <c r="I82" i="4"/>
  <c r="I84" i="4"/>
  <c r="I85" i="4"/>
  <c r="I86" i="4"/>
  <c r="I87" i="4"/>
  <c r="I88" i="4"/>
  <c r="I89" i="4"/>
  <c r="I91" i="4"/>
  <c r="I92" i="4"/>
  <c r="I93" i="4"/>
  <c r="I94" i="4"/>
  <c r="I95" i="4"/>
  <c r="I96" i="4"/>
  <c r="I98" i="4"/>
  <c r="I99" i="4"/>
  <c r="I100" i="4"/>
  <c r="I101" i="4"/>
  <c r="I102" i="4"/>
  <c r="I103" i="4"/>
  <c r="I105" i="4"/>
  <c r="I106" i="4"/>
  <c r="I107" i="4"/>
  <c r="I108" i="4"/>
  <c r="I109" i="4"/>
  <c r="I110" i="4"/>
  <c r="I112" i="4"/>
  <c r="I113" i="4"/>
  <c r="I114" i="4"/>
  <c r="I115" i="4"/>
  <c r="I116" i="4"/>
  <c r="I117" i="4"/>
  <c r="I120" i="4"/>
  <c r="I121" i="4"/>
  <c r="I122" i="4"/>
  <c r="I123" i="4"/>
  <c r="I124" i="4"/>
  <c r="I126" i="4"/>
  <c r="I127" i="4"/>
  <c r="I129" i="4"/>
  <c r="I130" i="4"/>
  <c r="I131" i="4"/>
  <c r="I132" i="4"/>
  <c r="I135" i="4"/>
  <c r="I137" i="4"/>
  <c r="I140" i="4"/>
  <c r="I141" i="4"/>
  <c r="I142" i="4"/>
  <c r="I143" i="4"/>
  <c r="I144" i="4"/>
  <c r="I145" i="4"/>
  <c r="I146" i="4"/>
  <c r="I147" i="4"/>
  <c r="I149" i="4"/>
  <c r="I150" i="4"/>
  <c r="I151" i="4"/>
  <c r="I152" i="4"/>
  <c r="I153" i="4"/>
  <c r="I154" i="4"/>
  <c r="I155" i="4"/>
  <c r="I156" i="4"/>
  <c r="I158" i="4"/>
  <c r="I159" i="4"/>
  <c r="I160" i="4"/>
  <c r="I161" i="4"/>
  <c r="I163" i="4"/>
  <c r="I164" i="4"/>
  <c r="I165" i="4"/>
  <c r="I167" i="4"/>
  <c r="I168" i="4"/>
  <c r="I169" i="4"/>
  <c r="I170" i="4"/>
  <c r="I171" i="4"/>
  <c r="I172" i="4"/>
  <c r="I173" i="4"/>
  <c r="I174" i="4"/>
  <c r="I176" i="4"/>
  <c r="I177" i="4"/>
  <c r="I178" i="4"/>
  <c r="I179" i="4"/>
  <c r="H7" i="4"/>
  <c r="H8" i="4"/>
  <c r="H9" i="4"/>
  <c r="H10" i="4"/>
  <c r="H11" i="4"/>
  <c r="H13" i="4"/>
  <c r="H14" i="4"/>
  <c r="H15" i="4"/>
  <c r="H16" i="4"/>
  <c r="H17" i="4"/>
  <c r="H18" i="4"/>
  <c r="H20" i="4"/>
  <c r="H21" i="4"/>
  <c r="H22" i="4"/>
  <c r="H23" i="4"/>
  <c r="H24" i="4"/>
  <c r="H25" i="4"/>
  <c r="H27" i="4"/>
  <c r="H28" i="4"/>
  <c r="H29" i="4"/>
  <c r="H30" i="4"/>
  <c r="H31" i="4"/>
  <c r="H32" i="4"/>
  <c r="H34" i="4"/>
  <c r="H35" i="4"/>
  <c r="H36" i="4"/>
  <c r="H37" i="4"/>
  <c r="H38" i="4"/>
  <c r="H39" i="4"/>
  <c r="H41" i="4"/>
  <c r="H42" i="4"/>
  <c r="H43" i="4"/>
  <c r="H44" i="4"/>
  <c r="H45" i="4"/>
  <c r="H46" i="4"/>
  <c r="H48" i="4"/>
  <c r="H49" i="4"/>
  <c r="H50" i="4"/>
  <c r="H51" i="4"/>
  <c r="H52" i="4"/>
  <c r="H53" i="4"/>
  <c r="H55" i="4"/>
  <c r="H56" i="4"/>
  <c r="H57" i="4"/>
  <c r="H58" i="4"/>
  <c r="H59" i="4"/>
  <c r="H60" i="4"/>
  <c r="H77" i="4"/>
  <c r="H78" i="4"/>
  <c r="H79" i="4"/>
  <c r="H80" i="4"/>
  <c r="H81" i="4"/>
  <c r="H82" i="4"/>
  <c r="H84" i="4"/>
  <c r="H85" i="4"/>
  <c r="H86" i="4"/>
  <c r="H87" i="4"/>
  <c r="H88" i="4"/>
  <c r="H89" i="4"/>
  <c r="H91" i="4"/>
  <c r="H92" i="4"/>
  <c r="H93" i="4"/>
  <c r="H94" i="4"/>
  <c r="H95" i="4"/>
  <c r="H96" i="4"/>
  <c r="H98" i="4"/>
  <c r="H99" i="4"/>
  <c r="H100" i="4"/>
  <c r="H101" i="4"/>
  <c r="H102" i="4"/>
  <c r="H103" i="4"/>
  <c r="H105" i="4"/>
  <c r="H106" i="4"/>
  <c r="H107" i="4"/>
  <c r="H108" i="4"/>
  <c r="H109" i="4"/>
  <c r="H110" i="4"/>
  <c r="H112" i="4"/>
  <c r="H113" i="4"/>
  <c r="H114" i="4"/>
  <c r="H115" i="4"/>
  <c r="H116" i="4"/>
  <c r="H117" i="4"/>
  <c r="H120" i="4"/>
  <c r="H121" i="4"/>
  <c r="H122" i="4"/>
  <c r="H123" i="4"/>
  <c r="H124" i="4"/>
  <c r="H126" i="4"/>
  <c r="H127" i="4"/>
  <c r="H129" i="4"/>
  <c r="H130" i="4"/>
  <c r="H131" i="4"/>
  <c r="H132" i="4"/>
  <c r="H135" i="4"/>
  <c r="H137" i="4"/>
  <c r="H140" i="4"/>
  <c r="H141" i="4"/>
  <c r="H142" i="4"/>
  <c r="H143" i="4"/>
  <c r="H144" i="4"/>
  <c r="H145" i="4"/>
  <c r="H146" i="4"/>
  <c r="H147" i="4"/>
  <c r="H149" i="4"/>
  <c r="H150" i="4"/>
  <c r="H151" i="4"/>
  <c r="H152" i="4"/>
  <c r="H153" i="4"/>
  <c r="H154" i="4"/>
  <c r="H155" i="4"/>
  <c r="H156" i="4"/>
  <c r="H158" i="4"/>
  <c r="H159" i="4"/>
  <c r="H160" i="4"/>
  <c r="H161" i="4"/>
  <c r="H162" i="4"/>
  <c r="H163" i="4"/>
  <c r="H164" i="4"/>
  <c r="H165" i="4"/>
  <c r="H167" i="4"/>
  <c r="H168" i="4"/>
  <c r="H169" i="4"/>
  <c r="H170" i="4"/>
  <c r="H171" i="4"/>
  <c r="H172" i="4"/>
  <c r="H173" i="4"/>
  <c r="H174" i="4"/>
  <c r="H176" i="4"/>
  <c r="H177" i="4"/>
  <c r="H178" i="4"/>
  <c r="H179" i="4"/>
  <c r="H6" i="4"/>
  <c r="F8" i="4"/>
  <c r="F9" i="4"/>
  <c r="F10" i="4"/>
  <c r="F11" i="4"/>
  <c r="F13" i="4"/>
  <c r="F14" i="4"/>
  <c r="F15" i="4"/>
  <c r="F16" i="4"/>
  <c r="F17" i="4"/>
  <c r="F18" i="4"/>
  <c r="F20" i="4"/>
  <c r="F21" i="4"/>
  <c r="F22" i="4"/>
  <c r="F23" i="4"/>
  <c r="F24" i="4"/>
  <c r="F25" i="4"/>
  <c r="F27" i="4"/>
  <c r="F28" i="4"/>
  <c r="F29" i="4"/>
  <c r="F30" i="4"/>
  <c r="F31" i="4"/>
  <c r="F32" i="4"/>
  <c r="F34" i="4"/>
  <c r="F35" i="4"/>
  <c r="F36" i="4"/>
  <c r="F37" i="4"/>
  <c r="F38" i="4"/>
  <c r="F39" i="4"/>
  <c r="F41" i="4"/>
  <c r="F42" i="4"/>
  <c r="F43" i="4"/>
  <c r="F44" i="4"/>
  <c r="F45" i="4"/>
  <c r="F46" i="4"/>
  <c r="F48" i="4"/>
  <c r="F49" i="4"/>
  <c r="F50" i="4"/>
  <c r="F51" i="4"/>
  <c r="F52" i="4"/>
  <c r="F53" i="4"/>
  <c r="F55" i="4"/>
  <c r="F56" i="4"/>
  <c r="F57" i="4"/>
  <c r="F58" i="4"/>
  <c r="F59" i="4"/>
  <c r="F60" i="4"/>
  <c r="F77" i="4"/>
  <c r="F78" i="4"/>
  <c r="F79" i="4"/>
  <c r="F80" i="4"/>
  <c r="F81" i="4"/>
  <c r="F82" i="4"/>
  <c r="F84" i="4"/>
  <c r="F85" i="4"/>
  <c r="F86" i="4"/>
  <c r="F87" i="4"/>
  <c r="F88" i="4"/>
  <c r="F89" i="4"/>
  <c r="F91" i="4"/>
  <c r="F92" i="4"/>
  <c r="F93" i="4"/>
  <c r="F94" i="4"/>
  <c r="F95" i="4"/>
  <c r="F96" i="4"/>
  <c r="F98" i="4"/>
  <c r="F99" i="4"/>
  <c r="F100" i="4"/>
  <c r="F101" i="4"/>
  <c r="F102" i="4"/>
  <c r="F103" i="4"/>
  <c r="F105" i="4"/>
  <c r="F106" i="4"/>
  <c r="F107" i="4"/>
  <c r="F108" i="4"/>
  <c r="F109" i="4"/>
  <c r="F110" i="4"/>
  <c r="F112" i="4"/>
  <c r="F113" i="4"/>
  <c r="F114" i="4"/>
  <c r="F115" i="4"/>
  <c r="F116" i="4"/>
  <c r="F117" i="4"/>
  <c r="F120" i="4"/>
  <c r="F121" i="4"/>
  <c r="F122" i="4"/>
  <c r="F123" i="4"/>
  <c r="F124" i="4"/>
  <c r="F126" i="4"/>
  <c r="F127" i="4"/>
  <c r="F129" i="4"/>
  <c r="F130" i="4"/>
  <c r="F131" i="4"/>
  <c r="F132" i="4"/>
  <c r="F135" i="4"/>
  <c r="F137" i="4"/>
  <c r="F140" i="4"/>
  <c r="F141" i="4"/>
  <c r="F142" i="4"/>
  <c r="F143" i="4"/>
  <c r="F144" i="4"/>
  <c r="F145" i="4"/>
  <c r="F146" i="4"/>
  <c r="F147" i="4"/>
  <c r="F149" i="4"/>
  <c r="F150" i="4"/>
  <c r="F151" i="4"/>
  <c r="F152" i="4"/>
  <c r="F153" i="4"/>
  <c r="F154" i="4"/>
  <c r="F155" i="4"/>
  <c r="F156" i="4"/>
  <c r="F158" i="4"/>
  <c r="F159" i="4"/>
  <c r="F160" i="4"/>
  <c r="F161" i="4"/>
  <c r="F162" i="4"/>
  <c r="F163" i="4"/>
  <c r="F164" i="4"/>
  <c r="F165" i="4"/>
  <c r="F167" i="4"/>
  <c r="F168" i="4"/>
  <c r="F169" i="4"/>
  <c r="F170" i="4"/>
  <c r="F171" i="4"/>
  <c r="F172" i="4"/>
  <c r="F173" i="4"/>
  <c r="F174" i="4"/>
  <c r="F176" i="4"/>
  <c r="F177" i="4"/>
  <c r="F178" i="4"/>
  <c r="F179" i="4"/>
  <c r="E180" i="4"/>
  <c r="E186" i="4" s="1"/>
  <c r="H180" i="4" l="1"/>
  <c r="H186" i="4" s="1"/>
  <c r="D7" i="4"/>
  <c r="D6" i="4"/>
  <c r="F6" i="4" l="1"/>
  <c r="I7" i="4"/>
  <c r="F7" i="4"/>
  <c r="F180" i="4" l="1"/>
  <c r="F186" i="4" s="1"/>
  <c r="I186" i="4"/>
  <c r="I190" i="4" l="1"/>
</calcChain>
</file>

<file path=xl/sharedStrings.xml><?xml version="1.0" encoding="utf-8"?>
<sst xmlns="http://schemas.openxmlformats.org/spreadsheetml/2006/main" count="532" uniqueCount="148">
  <si>
    <t>Lp.</t>
  </si>
  <si>
    <t>Rodzaj przesyłki</t>
  </si>
  <si>
    <t>Szacowana ilość przesyłek w okresie trwania umowy w szt.</t>
  </si>
  <si>
    <t>PRZESYŁKI KRAJOWE</t>
  </si>
  <si>
    <t>Przesyłka listowa nierejestrowana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</si>
  <si>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</si>
  <si>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</si>
  <si>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</si>
  <si>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</si>
  <si>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</si>
  <si>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</si>
  <si>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</si>
  <si>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</si>
  <si>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</si>
  <si>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Przesyłka listowa nierejestrowana priorytetowa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</si>
  <si>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</si>
  <si>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</si>
  <si>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</si>
  <si>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</si>
  <si>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</si>
  <si>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</si>
  <si>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</si>
  <si>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</si>
  <si>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</si>
  <si>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Przesyłka listowa polecona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</si>
  <si>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</si>
  <si>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</si>
  <si>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</si>
  <si>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</si>
  <si>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</si>
  <si>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</si>
  <si>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</si>
  <si>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</si>
  <si>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</si>
  <si>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Przesyłka listowa polecona priorytetowa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</si>
  <si>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</si>
  <si>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</si>
  <si>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</si>
  <si>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</si>
  <si>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</si>
  <si>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</si>
  <si>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</si>
  <si>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</si>
  <si>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</si>
  <si>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Przesyłka listowa polecona ze zwrotnym potwierdzeniem odbioru</t>
  </si>
  <si>
    <t>do 350 g</t>
  </si>
  <si>
    <t>gabaryt A</t>
  </si>
  <si>
    <t>gabaryt B</t>
  </si>
  <si>
    <t>ponad 350 g do 1000g</t>
  </si>
  <si>
    <t>gabaryt A</t>
  </si>
  <si>
    <t>gabaryt B</t>
  </si>
  <si>
    <t>ponad 1000 g do 2000 g</t>
  </si>
  <si>
    <t>gabaryt A</t>
  </si>
  <si>
    <t>gabaryt B</t>
  </si>
  <si>
    <t>Przesyłka listowa polecona priorytetowa ze zwrotnym potwierdzeniem odbioru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</si>
  <si>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</si>
  <si>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</si>
  <si>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</si>
  <si>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</si>
  <si>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</si>
  <si>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</si>
  <si>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</si>
  <si>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</si>
  <si>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</si>
  <si>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Zwroty przesyłek listowych poleconych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</si>
  <si>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</si>
  <si>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</si>
  <si>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</si>
  <si>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</si>
  <si>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</si>
  <si>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</si>
  <si>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</si>
  <si>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</si>
  <si>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</si>
  <si>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Zwroty przesyłek listowych poleconych ze zwrotnym potwierdzeniem odbioru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</si>
  <si>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</si>
  <si>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</si>
  <si>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</si>
  <si>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</si>
  <si>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</si>
  <si>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</si>
  <si>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</si>
  <si>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</si>
  <si>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</si>
  <si>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PRZESYŁKI ZAGRANICZNE - strefa A (Europa łącznie z Cyprem, całą Rosją i Izraelem)</t>
  </si>
  <si>
    <t>Przesyłka listowa nierejestrowana</t>
  </si>
  <si>
    <t>do 50 g</t>
  </si>
  <si>
    <t>X</t>
  </si>
  <si>
    <t>ponad 50 g do 100 g</t>
  </si>
  <si>
    <t>X</t>
  </si>
  <si>
    <t>ponad 100 g do 350 g</t>
  </si>
  <si>
    <t>ponad 350 g do 500 g</t>
  </si>
  <si>
    <t>ponad 500 g do 1000 g</t>
  </si>
  <si>
    <t>Przesyłka polecona priorytetowa</t>
  </si>
  <si>
    <t>ponad 1000g do2000g</t>
  </si>
  <si>
    <t>ponad 100gdo 350 g</t>
  </si>
  <si>
    <t>Zwroty przesyłek poleconych zagranicznych ze zwrotnym potwierdzeniem odbioru</t>
  </si>
  <si>
    <t>Paczki POCZTOWE</t>
  </si>
  <si>
    <t>Paczki ekonomiczne krajowe</t>
  </si>
  <si>
    <t>do 1 kg</t>
  </si>
  <si>
    <t>gabaryt A</t>
  </si>
  <si>
    <t>gabaryt B</t>
  </si>
  <si>
    <t>ponad 1 kg do 2 kg</t>
  </si>
  <si>
    <t>gabaryt A</t>
  </si>
  <si>
    <t>gabaryt B</t>
  </si>
  <si>
    <t>ponad 2 kg do 5 kg</t>
  </si>
  <si>
    <t>gabaryt A</t>
  </si>
  <si>
    <t>gabaryt B</t>
  </si>
  <si>
    <t>ponad 5 kg do 10 kg</t>
  </si>
  <si>
    <t>gabaryt A</t>
  </si>
  <si>
    <t>gabaryt B</t>
  </si>
  <si>
    <t>Paczki ekonomiczne krajowe ze zwrotnym potwierdzeniem odbioru</t>
  </si>
  <si>
    <t>gabaryt B</t>
  </si>
  <si>
    <t>ponad 5 kg do 10 kg</t>
  </si>
  <si>
    <t>gabaryt A</t>
  </si>
  <si>
    <t>gabaryt B</t>
  </si>
  <si>
    <t>Paczki priorytetowe krajowe</t>
  </si>
  <si>
    <t>do 1 kg</t>
  </si>
  <si>
    <t>gabaryt A</t>
  </si>
  <si>
    <t>gabaryt B</t>
  </si>
  <si>
    <t>ponad 1 kg do 2 kg</t>
  </si>
  <si>
    <t>gabaryt A</t>
  </si>
  <si>
    <t>Paczki priorytetowe krajowe ze zwrotnym potwierdzeniem odbioru</t>
  </si>
  <si>
    <t>do 1 kg</t>
  </si>
  <si>
    <t>gabaryt A</t>
  </si>
  <si>
    <t>gabaryt B</t>
  </si>
  <si>
    <r>
      <rPr>
        <b/>
        <sz val="10"/>
        <rFont val="Arial"/>
        <family val="2"/>
        <charset val="238"/>
      </rPr>
      <t>UWAGA.</t>
    </r>
    <r>
      <rPr>
        <sz val="10"/>
        <rFont val="Arial"/>
        <family val="2"/>
        <charset val="238"/>
      </rPr>
      <t xml:space="preserve">
W powyższej tabeli znajdują się rodzaje przesyłek jakie będą zlecane Wykonawcy oraz średnie ilości danej korespondencji w skali roku. Zamawiający przyjął średnie roczne ilości przesyłek każdego rodzaju, w oparciu o analizę potrzeb i jako podstawę do wyliczenia ceny z zastrzeżeniem, że Zamawiający nie jest zobowiązany do realizowania podanych ilości przesyłek. Faktyczne ilości realizowanych przesyłek w skali roku mogą odbiegać od podanych średnich ilości i nie mogą one skutkować jakimikolwiek roszczeniami Wykonawcy.
</t>
    </r>
  </si>
  <si>
    <t>Cena jednostkowa netto (w zł)</t>
  </si>
  <si>
    <t>PRZESYŁKI ZAGRANICZNE - strefa B (Ameryka Północna, Afryka)</t>
  </si>
  <si>
    <t>PRZESYŁKI ZAGRANICZNE - strefa C (Ameryka Południowa, Srodkowa i Azja)</t>
  </si>
  <si>
    <t>Stawka pod. VAT [%]</t>
  </si>
  <si>
    <t>Cena jednostkowa brutto (w zł) [5+(5*7)]</t>
  </si>
  <si>
    <t>Wartość brutto (w zł) 
[(4*5)+(4*5*7)]</t>
  </si>
  <si>
    <t>RAZEM</t>
  </si>
  <si>
    <t>ponad 1kg do 2 kg</t>
  </si>
  <si>
    <r>
      <t xml:space="preserve">ZAŁĄCZNIK  Nr 2a DO SIWZ
</t>
    </r>
    <r>
      <rPr>
        <b/>
        <sz val="10"/>
        <rFont val="Arial"/>
        <family val="2"/>
        <charset val="238"/>
      </rPr>
      <t xml:space="preserve">Szczegółowy wykaz cen
</t>
    </r>
  </si>
  <si>
    <t>Paczki za pobraniem</t>
  </si>
  <si>
    <t>Wartość netto (w zł) [4*5]</t>
  </si>
  <si>
    <t>Rodzaj usługi</t>
  </si>
  <si>
    <t>Ilość jednostek</t>
  </si>
  <si>
    <t>Ilość miesięcy</t>
  </si>
  <si>
    <t>Wartość netto (w zł) [3*4*5]</t>
  </si>
  <si>
    <t>Wartość brutto (w zł) 
[(3*4*5)+(3*4*5*7)]</t>
  </si>
  <si>
    <t>Usługa odbioru korespondencji od Zamawiającego 2 dni w tygodniu</t>
  </si>
  <si>
    <t>Usługa odbioru korespondencji od Zamawiającego 5 dni w tygodniu</t>
  </si>
  <si>
    <t>Przesyłka listowa nierejestrowana adresowana do Zamawiającego z opłatą przerzuconą na adresata</t>
  </si>
  <si>
    <t>Przesyłka listowa nierejestrowana priorytetowa adresowana do Zamawiającego z opłatą przerzuconą na adresata</t>
  </si>
  <si>
    <r>
      <t xml:space="preserve">RAZEM </t>
    </r>
    <r>
      <rPr>
        <b/>
        <i/>
        <sz val="14"/>
        <color rgb="FF0000FF"/>
        <rFont val="Arial"/>
        <family val="2"/>
        <charset val="238"/>
      </rPr>
      <t>(suma wierszy: 180 i 185):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</si>
</sst>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 zł]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6"/>
      <color rgb="FF0000FF"/>
      <name val="Arial"/>
      <family val="2"/>
      <charset val="238"/>
    </font>
    <font>
      <b/>
      <i/>
      <sz val="14"/>
      <color rgb="FF0000FF"/>
      <name val="Arial"/>
      <family val="2"/>
      <charset val="238"/>
    </font>
    <font>
      <b/>
      <sz val="14"/>
      <color rgb="FF0000FF"/>
      <name val="Arial"/>
      <family val="2"/>
      <charset val="238"/>
    </font>
    <font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gradientFill degree="90">
        <stop position="0">
          <color theme="0" tint="-0.49803155613879818"/>
        </stop>
        <stop position="1">
          <color theme="0" tint="-0.1490218817712943"/>
        </stop>
      </gradient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 tint="-0.25098422193060094"/>
        </stop>
        <stop position="1">
          <color theme="0"/>
        </stop>
      </gradient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auto="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1" fillId="0" borderId="1" xfId="0" applyNumberFormat="1" applyFont="1" applyBorder="1"/>
    <xf numFmtId="0" fontId="1" fillId="0" borderId="2" xfId="0" applyFont="1" applyBorder="1" applyAlignment="1"/>
    <xf numFmtId="0" fontId="0" fillId="0" borderId="2" xfId="0" applyBorder="1"/>
    <xf numFmtId="0" fontId="0" fillId="0" borderId="2" xfId="0" applyFont="1" applyBorder="1" applyAlignment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/>
    <xf numFmtId="0" fontId="2" fillId="3" borderId="5" xfId="0" applyFont="1" applyFill="1" applyBorder="1" applyAlignment="1"/>
    <xf numFmtId="0" fontId="2" fillId="3" borderId="6" xfId="0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0" fontId="2" fillId="4" borderId="5" xfId="0" applyFont="1" applyFill="1" applyBorder="1" applyAlignment="1"/>
    <xf numFmtId="0" fontId="2" fillId="4" borderId="6" xfId="0" applyFont="1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4" borderId="5" xfId="0" applyFont="1" applyFill="1" applyBorder="1" applyAlignment="1"/>
    <xf numFmtId="0" fontId="1" fillId="4" borderId="6" xfId="0" applyFont="1" applyFill="1" applyBorder="1" applyAlignment="1"/>
    <xf numFmtId="16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 applyAlignment="1"/>
    <xf numFmtId="164" fontId="1" fillId="0" borderId="2" xfId="0" applyNumberFormat="1" applyFont="1" applyFill="1" applyBorder="1"/>
    <xf numFmtId="164" fontId="2" fillId="0" borderId="6" xfId="0" applyNumberFormat="1" applyFont="1" applyFill="1" applyBorder="1"/>
    <xf numFmtId="164" fontId="1" fillId="0" borderId="6" xfId="0" applyNumberFormat="1" applyFont="1" applyFill="1" applyBorder="1"/>
    <xf numFmtId="0" fontId="2" fillId="0" borderId="6" xfId="0" applyFont="1" applyFill="1" applyBorder="1" applyAlignment="1">
      <alignment horizontal="left"/>
    </xf>
    <xf numFmtId="164" fontId="1" fillId="0" borderId="6" xfId="0" applyNumberFormat="1" applyFont="1" applyFill="1" applyBorder="1" applyAlignment="1"/>
    <xf numFmtId="164" fontId="1" fillId="5" borderId="2" xfId="0" applyNumberFormat="1" applyFont="1" applyFill="1" applyBorder="1" applyAlignment="1"/>
    <xf numFmtId="164" fontId="1" fillId="5" borderId="2" xfId="0" applyNumberFormat="1" applyFont="1" applyFill="1" applyBorder="1"/>
    <xf numFmtId="164" fontId="2" fillId="5" borderId="2" xfId="0" applyNumberFormat="1" applyFont="1" applyFill="1" applyBorder="1"/>
    <xf numFmtId="164" fontId="9" fillId="5" borderId="2" xfId="0" applyNumberFormat="1" applyFont="1" applyFill="1" applyBorder="1" applyAlignment="1"/>
    <xf numFmtId="164" fontId="9" fillId="5" borderId="2" xfId="0" applyNumberFormat="1" applyFont="1" applyFill="1" applyBorder="1"/>
    <xf numFmtId="164" fontId="12" fillId="0" borderId="2" xfId="0" applyNumberFormat="1" applyFont="1" applyBorder="1"/>
    <xf numFmtId="164" fontId="12" fillId="2" borderId="2" xfId="0" applyNumberFormat="1" applyFont="1" applyFill="1" applyBorder="1"/>
    <xf numFmtId="164" fontId="13" fillId="6" borderId="2" xfId="0" applyNumberFormat="1" applyFont="1" applyFill="1" applyBorder="1"/>
    <xf numFmtId="9" fontId="1" fillId="8" borderId="2" xfId="0" applyNumberFormat="1" applyFont="1" applyFill="1" applyBorder="1"/>
    <xf numFmtId="9" fontId="1" fillId="0" borderId="2" xfId="0" applyNumberFormat="1" applyFont="1" applyFill="1" applyBorder="1"/>
    <xf numFmtId="164" fontId="12" fillId="7" borderId="2" xfId="0" applyNumberFormat="1" applyFont="1" applyFill="1" applyBorder="1"/>
    <xf numFmtId="4" fontId="13" fillId="6" borderId="2" xfId="0" applyNumberFormat="1" applyFont="1" applyFill="1" applyBorder="1"/>
    <xf numFmtId="164" fontId="13" fillId="9" borderId="2" xfId="0" applyNumberFormat="1" applyFont="1" applyFill="1" applyBorder="1"/>
    <xf numFmtId="164" fontId="2" fillId="0" borderId="1" xfId="0" applyNumberFormat="1" applyFont="1" applyBorder="1"/>
    <xf numFmtId="0" fontId="4" fillId="10" borderId="5" xfId="0" applyFont="1" applyFill="1" applyBorder="1" applyAlignment="1"/>
    <xf numFmtId="0" fontId="4" fillId="10" borderId="6" xfId="0" applyFont="1" applyFill="1" applyBorder="1"/>
    <xf numFmtId="164" fontId="4" fillId="10" borderId="6" xfId="0" applyNumberFormat="1" applyFont="1" applyFill="1" applyBorder="1"/>
    <xf numFmtId="0" fontId="2" fillId="10" borderId="5" xfId="0" applyFont="1" applyFill="1" applyBorder="1" applyAlignment="1"/>
    <xf numFmtId="0" fontId="2" fillId="10" borderId="6" xfId="0" applyFont="1" applyFill="1" applyBorder="1"/>
    <xf numFmtId="0" fontId="4" fillId="11" borderId="5" xfId="0" applyFont="1" applyFill="1" applyBorder="1" applyAlignment="1"/>
    <xf numFmtId="0" fontId="4" fillId="11" borderId="6" xfId="0" applyFont="1" applyFill="1" applyBorder="1"/>
    <xf numFmtId="164" fontId="4" fillId="11" borderId="6" xfId="0" applyNumberFormat="1" applyFont="1" applyFill="1" applyBorder="1"/>
    <xf numFmtId="164" fontId="1" fillId="11" borderId="2" xfId="0" applyNumberFormat="1" applyFont="1" applyFill="1" applyBorder="1"/>
    <xf numFmtId="9" fontId="1" fillId="11" borderId="2" xfId="0" applyNumberFormat="1" applyFont="1" applyFill="1" applyBorder="1"/>
    <xf numFmtId="164" fontId="2" fillId="10" borderId="6" xfId="0" applyNumberFormat="1" applyFont="1" applyFill="1" applyBorder="1"/>
    <xf numFmtId="164" fontId="2" fillId="10" borderId="7" xfId="0" applyNumberFormat="1" applyFont="1" applyFill="1" applyBorder="1"/>
    <xf numFmtId="164" fontId="1" fillId="10" borderId="2" xfId="0" applyNumberFormat="1" applyFont="1" applyFill="1" applyBorder="1"/>
    <xf numFmtId="9" fontId="1" fillId="10" borderId="2" xfId="0" applyNumberFormat="1" applyFont="1" applyFill="1" applyBorder="1"/>
    <xf numFmtId="0" fontId="1" fillId="10" borderId="6" xfId="0" applyFont="1" applyFill="1" applyBorder="1" applyAlignment="1"/>
    <xf numFmtId="164" fontId="1" fillId="10" borderId="6" xfId="0" applyNumberFormat="1" applyFont="1" applyFill="1" applyBorder="1" applyAlignment="1"/>
    <xf numFmtId="0" fontId="2" fillId="12" borderId="6" xfId="0" applyFont="1" applyFill="1" applyBorder="1"/>
    <xf numFmtId="0" fontId="0" fillId="9" borderId="2" xfId="0" applyFill="1" applyBorder="1"/>
    <xf numFmtId="0" fontId="10" fillId="2" borderId="5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7" fillId="0" borderId="3" xfId="0" applyFont="1" applyBorder="1" applyAlignment="1"/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Medium4"/>
  <colors>
    <mruColors>
      <color rgb="FFFF6600"/>
      <color rgb="FF00CC00"/>
      <color rgb="FF006600"/>
      <color rgb="FF99FF66"/>
      <color rgb="FF0000FF"/>
      <color rgb="FF66CCFF"/>
      <color rgb="FF66FFFF"/>
      <color rgb="FF3399FF"/>
      <color rgb="FF0066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5"/>
  <sheetViews>
    <sheetView tabSelected="1" view="pageBreakPreview" topLeftCell="A40" zoomScaleNormal="100" zoomScaleSheetLayoutView="100" workbookViewId="0">
      <selection activeCell="G71" sqref="G71"/>
    </sheetView>
  </sheetViews>
  <sheetFormatPr defaultColWidth="14.42578125" defaultRowHeight="15.75" customHeight="1" x14ac:dyDescent="0.2"/>
  <cols>
    <col min="1" max="1" width="7.42578125" customWidth="1"/>
    <col min="2" max="2" width="26.42578125" customWidth="1"/>
    <col min="3" max="3" width="14.85546875" customWidth="1"/>
    <col min="4" max="4" width="11.5703125" customWidth="1"/>
    <col min="5" max="5" width="15.140625" customWidth="1"/>
    <col min="6" max="6" width="20.5703125" customWidth="1"/>
    <col min="7" max="7" width="12.7109375" customWidth="1"/>
    <col min="8" max="8" width="14.85546875" customWidth="1"/>
    <col min="9" max="9" width="19.7109375" customWidth="1"/>
  </cols>
  <sheetData>
    <row r="1" spans="1:9" ht="58.5" customHeight="1" x14ac:dyDescent="0.25">
      <c r="A1" s="65" t="s">
        <v>135</v>
      </c>
      <c r="B1" s="66"/>
      <c r="C1" s="66"/>
      <c r="D1" s="66"/>
      <c r="E1" s="66"/>
      <c r="F1" s="66"/>
      <c r="G1" s="67"/>
      <c r="H1" s="67"/>
      <c r="I1" s="67"/>
    </row>
    <row r="2" spans="1:9" ht="49.5" customHeight="1" x14ac:dyDescent="0.2">
      <c r="A2" s="5" t="s">
        <v>0</v>
      </c>
      <c r="B2" s="5" t="s">
        <v>1</v>
      </c>
      <c r="C2" s="5"/>
      <c r="D2" s="6" t="s">
        <v>2</v>
      </c>
      <c r="E2" s="7" t="s">
        <v>127</v>
      </c>
      <c r="F2" s="19" t="s">
        <v>137</v>
      </c>
      <c r="G2" s="7" t="s">
        <v>130</v>
      </c>
      <c r="H2" s="7" t="s">
        <v>131</v>
      </c>
      <c r="I2" s="7" t="s">
        <v>132</v>
      </c>
    </row>
    <row r="3" spans="1:9" ht="15" customHeight="1" x14ac:dyDescent="0.2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</row>
    <row r="4" spans="1:9" ht="15" customHeight="1" x14ac:dyDescent="0.2">
      <c r="A4" s="47" t="s">
        <v>3</v>
      </c>
      <c r="B4" s="48"/>
      <c r="C4" s="48"/>
      <c r="D4" s="48"/>
      <c r="E4" s="54"/>
      <c r="F4" s="54"/>
      <c r="G4" s="54"/>
      <c r="H4" s="54"/>
      <c r="I4" s="55"/>
    </row>
    <row r="5" spans="1:9" ht="15" customHeight="1" x14ac:dyDescent="0.2">
      <c r="A5" s="9" t="s">
        <v>4</v>
      </c>
      <c r="B5" s="10"/>
      <c r="C5" s="10"/>
      <c r="D5" s="10"/>
      <c r="E5" s="11"/>
      <c r="F5" s="11"/>
      <c r="G5" s="11"/>
      <c r="H5" s="11"/>
      <c r="I5" s="12"/>
    </row>
    <row r="6" spans="1:9" ht="15" customHeight="1" x14ac:dyDescent="0.2">
      <c r="A6" s="2">
        <v>1</v>
      </c>
      <c r="B6" s="2" t="s">
        <v>5</v>
      </c>
      <c r="C6" s="2" t="s">
        <v>6</v>
      </c>
      <c r="D6" s="2">
        <f>25200</f>
        <v>25200</v>
      </c>
      <c r="E6" s="30">
        <v>1.3</v>
      </c>
      <c r="F6" s="31">
        <f>D6*E6</f>
        <v>32760</v>
      </c>
      <c r="G6" s="38">
        <v>0.23</v>
      </c>
      <c r="H6" s="31">
        <f>(E6+(E6*G6))</f>
        <v>1.5990000000000002</v>
      </c>
      <c r="I6" s="31">
        <f>(D6*E6)+(D6*E6*G6)</f>
        <v>40294.800000000003</v>
      </c>
    </row>
    <row r="7" spans="1:9" ht="15" customHeight="1" x14ac:dyDescent="0.2">
      <c r="A7" s="3"/>
      <c r="B7" s="3"/>
      <c r="C7" s="2" t="s">
        <v>7</v>
      </c>
      <c r="D7" s="2">
        <f>745</f>
        <v>745</v>
      </c>
      <c r="E7" s="30">
        <v>1.3</v>
      </c>
      <c r="F7" s="31">
        <f t="shared" ref="F7:F84" si="0">D7*E7</f>
        <v>968.5</v>
      </c>
      <c r="G7" s="38">
        <v>0.23</v>
      </c>
      <c r="H7" s="31">
        <f t="shared" ref="H7:H84" si="1">(E7+(E7*G7))</f>
        <v>1.5990000000000002</v>
      </c>
      <c r="I7" s="31">
        <f t="shared" ref="I7:I84" si="2">(D7*E7)+(D7*E7*G7)</f>
        <v>1191.2550000000001</v>
      </c>
    </row>
    <row r="8" spans="1:9" ht="15" customHeight="1" x14ac:dyDescent="0.2">
      <c r="A8" s="2">
        <v>2</v>
      </c>
      <c r="B8" s="2" t="s">
        <v>8</v>
      </c>
      <c r="C8" s="2" t="s">
        <v>9</v>
      </c>
      <c r="D8" s="2">
        <v>582</v>
      </c>
      <c r="E8" s="30">
        <v>2.9</v>
      </c>
      <c r="F8" s="31">
        <f t="shared" si="0"/>
        <v>1687.8</v>
      </c>
      <c r="G8" s="38">
        <v>0.23</v>
      </c>
      <c r="H8" s="31">
        <f t="shared" si="1"/>
        <v>3.5670000000000002</v>
      </c>
      <c r="I8" s="31">
        <f t="shared" si="2"/>
        <v>2075.9940000000001</v>
      </c>
    </row>
    <row r="9" spans="1:9" ht="15" customHeight="1" x14ac:dyDescent="0.2">
      <c r="A9" s="3"/>
      <c r="B9" s="3"/>
      <c r="C9" s="2" t="s">
        <v>10</v>
      </c>
      <c r="D9" s="2">
        <v>640</v>
      </c>
      <c r="E9" s="30">
        <v>2.9</v>
      </c>
      <c r="F9" s="31">
        <f t="shared" si="0"/>
        <v>1856</v>
      </c>
      <c r="G9" s="38">
        <v>0.23</v>
      </c>
      <c r="H9" s="31">
        <f t="shared" si="1"/>
        <v>3.5670000000000002</v>
      </c>
      <c r="I9" s="31">
        <f t="shared" si="2"/>
        <v>2282.88</v>
      </c>
    </row>
    <row r="10" spans="1:9" ht="15" customHeight="1" x14ac:dyDescent="0.2">
      <c r="A10" s="2">
        <v>3</v>
      </c>
      <c r="B10" s="2" t="s">
        <v>11</v>
      </c>
      <c r="C10" s="2" t="s">
        <v>12</v>
      </c>
      <c r="D10" s="2">
        <v>97</v>
      </c>
      <c r="E10" s="30">
        <v>4.8</v>
      </c>
      <c r="F10" s="31">
        <f t="shared" si="0"/>
        <v>465.59999999999997</v>
      </c>
      <c r="G10" s="38">
        <v>0.23</v>
      </c>
      <c r="H10" s="31">
        <f t="shared" si="1"/>
        <v>5.9039999999999999</v>
      </c>
      <c r="I10" s="31">
        <f t="shared" si="2"/>
        <v>572.68799999999999</v>
      </c>
    </row>
    <row r="11" spans="1:9" ht="15" customHeight="1" x14ac:dyDescent="0.2">
      <c r="A11" s="3"/>
      <c r="B11" s="3"/>
      <c r="C11" s="2" t="s">
        <v>13</v>
      </c>
      <c r="D11" s="2">
        <v>60</v>
      </c>
      <c r="E11" s="30">
        <v>4.8</v>
      </c>
      <c r="F11" s="31">
        <f t="shared" si="0"/>
        <v>288</v>
      </c>
      <c r="G11" s="38">
        <v>0.23</v>
      </c>
      <c r="H11" s="31">
        <f t="shared" si="1"/>
        <v>5.9039999999999999</v>
      </c>
      <c r="I11" s="31">
        <f t="shared" si="2"/>
        <v>354.24</v>
      </c>
    </row>
    <row r="12" spans="1:9" ht="15" customHeight="1" x14ac:dyDescent="0.2">
      <c r="A12" s="13" t="s">
        <v>14</v>
      </c>
      <c r="B12" s="14"/>
      <c r="C12" s="14"/>
      <c r="D12" s="14"/>
      <c r="E12" s="26"/>
      <c r="F12" s="25"/>
      <c r="G12" s="39"/>
      <c r="H12" s="25"/>
      <c r="I12" s="25"/>
    </row>
    <row r="13" spans="1:9" ht="15" customHeight="1" x14ac:dyDescent="0.2">
      <c r="A13" s="2">
        <v>1</v>
      </c>
      <c r="B13" s="2" t="s">
        <v>15</v>
      </c>
      <c r="C13" s="2" t="s">
        <v>16</v>
      </c>
      <c r="D13" s="2">
        <v>16020</v>
      </c>
      <c r="E13" s="30">
        <v>2.0099999999999998</v>
      </c>
      <c r="F13" s="31">
        <f t="shared" si="0"/>
        <v>32200.199999999997</v>
      </c>
      <c r="G13" s="38">
        <v>0.23</v>
      </c>
      <c r="H13" s="31">
        <f t="shared" si="1"/>
        <v>2.4722999999999997</v>
      </c>
      <c r="I13" s="31">
        <f t="shared" si="2"/>
        <v>39606.245999999999</v>
      </c>
    </row>
    <row r="14" spans="1:9" ht="15" customHeight="1" x14ac:dyDescent="0.2">
      <c r="A14" s="3"/>
      <c r="B14" s="3"/>
      <c r="C14" s="2" t="s">
        <v>17</v>
      </c>
      <c r="D14" s="2">
        <v>25</v>
      </c>
      <c r="E14" s="30">
        <v>2.0099999999999998</v>
      </c>
      <c r="F14" s="31">
        <f t="shared" si="0"/>
        <v>50.249999999999993</v>
      </c>
      <c r="G14" s="38">
        <v>0.23</v>
      </c>
      <c r="H14" s="31">
        <f t="shared" si="1"/>
        <v>2.4722999999999997</v>
      </c>
      <c r="I14" s="31">
        <f t="shared" si="2"/>
        <v>61.80749999999999</v>
      </c>
    </row>
    <row r="15" spans="1:9" ht="15" customHeight="1" x14ac:dyDescent="0.2">
      <c r="A15" s="2">
        <v>2</v>
      </c>
      <c r="B15" s="2" t="s">
        <v>18</v>
      </c>
      <c r="C15" s="2" t="s">
        <v>19</v>
      </c>
      <c r="D15" s="2">
        <v>140</v>
      </c>
      <c r="E15" s="30">
        <v>3.66</v>
      </c>
      <c r="F15" s="31">
        <f t="shared" si="0"/>
        <v>512.4</v>
      </c>
      <c r="G15" s="38">
        <v>0.23</v>
      </c>
      <c r="H15" s="31">
        <f t="shared" si="1"/>
        <v>4.5018000000000002</v>
      </c>
      <c r="I15" s="31">
        <f t="shared" si="2"/>
        <v>630.25199999999995</v>
      </c>
    </row>
    <row r="16" spans="1:9" ht="15" customHeight="1" x14ac:dyDescent="0.2">
      <c r="A16" s="3"/>
      <c r="B16" s="3"/>
      <c r="C16" s="2" t="s">
        <v>20</v>
      </c>
      <c r="D16" s="2">
        <v>20</v>
      </c>
      <c r="E16" s="30">
        <v>3.66</v>
      </c>
      <c r="F16" s="31">
        <f t="shared" si="0"/>
        <v>73.2</v>
      </c>
      <c r="G16" s="38">
        <v>0.23</v>
      </c>
      <c r="H16" s="31">
        <f t="shared" si="1"/>
        <v>4.5018000000000002</v>
      </c>
      <c r="I16" s="31">
        <f t="shared" si="2"/>
        <v>90.036000000000001</v>
      </c>
    </row>
    <row r="17" spans="1:9" ht="15" customHeight="1" x14ac:dyDescent="0.2">
      <c r="A17" s="2">
        <v>3</v>
      </c>
      <c r="B17" s="2" t="s">
        <v>21</v>
      </c>
      <c r="C17" s="2" t="s">
        <v>22</v>
      </c>
      <c r="D17" s="2">
        <v>21</v>
      </c>
      <c r="E17" s="30">
        <v>7.15</v>
      </c>
      <c r="F17" s="31">
        <f t="shared" si="0"/>
        <v>150.15</v>
      </c>
      <c r="G17" s="38">
        <v>0.23</v>
      </c>
      <c r="H17" s="31">
        <f t="shared" si="1"/>
        <v>8.7945000000000011</v>
      </c>
      <c r="I17" s="31">
        <f t="shared" si="2"/>
        <v>184.68450000000001</v>
      </c>
    </row>
    <row r="18" spans="1:9" ht="15" customHeight="1" x14ac:dyDescent="0.2">
      <c r="A18" s="3"/>
      <c r="B18" s="3"/>
      <c r="C18" s="2" t="s">
        <v>23</v>
      </c>
      <c r="D18" s="2">
        <v>17</v>
      </c>
      <c r="E18" s="30">
        <v>7.15</v>
      </c>
      <c r="F18" s="31">
        <f t="shared" si="0"/>
        <v>121.55000000000001</v>
      </c>
      <c r="G18" s="38">
        <v>0.23</v>
      </c>
      <c r="H18" s="31">
        <f t="shared" si="1"/>
        <v>8.7945000000000011</v>
      </c>
      <c r="I18" s="31">
        <f t="shared" si="2"/>
        <v>149.50650000000002</v>
      </c>
    </row>
    <row r="19" spans="1:9" ht="15" customHeight="1" x14ac:dyDescent="0.2">
      <c r="A19" s="13" t="s">
        <v>24</v>
      </c>
      <c r="B19" s="14"/>
      <c r="C19" s="14"/>
      <c r="D19" s="14"/>
      <c r="E19" s="26"/>
      <c r="F19" s="25"/>
      <c r="G19" s="39"/>
      <c r="H19" s="25"/>
      <c r="I19" s="25"/>
    </row>
    <row r="20" spans="1:9" ht="15" customHeight="1" x14ac:dyDescent="0.2">
      <c r="A20" s="2">
        <v>1</v>
      </c>
      <c r="B20" s="2" t="s">
        <v>25</v>
      </c>
      <c r="C20" s="2" t="s">
        <v>26</v>
      </c>
      <c r="D20" s="2">
        <v>6311</v>
      </c>
      <c r="E20" s="30">
        <v>3.1</v>
      </c>
      <c r="F20" s="31">
        <f t="shared" si="0"/>
        <v>19564.100000000002</v>
      </c>
      <c r="G20" s="38">
        <v>0.23</v>
      </c>
      <c r="H20" s="31">
        <f t="shared" si="1"/>
        <v>3.8130000000000002</v>
      </c>
      <c r="I20" s="31">
        <f t="shared" si="2"/>
        <v>24063.843000000001</v>
      </c>
    </row>
    <row r="21" spans="1:9" ht="15" customHeight="1" x14ac:dyDescent="0.2">
      <c r="A21" s="3"/>
      <c r="B21" s="3"/>
      <c r="C21" s="2" t="s">
        <v>27</v>
      </c>
      <c r="D21" s="2">
        <v>274</v>
      </c>
      <c r="E21" s="30">
        <v>3.1</v>
      </c>
      <c r="F21" s="31">
        <f t="shared" si="0"/>
        <v>849.4</v>
      </c>
      <c r="G21" s="38">
        <v>0.23</v>
      </c>
      <c r="H21" s="31">
        <f t="shared" si="1"/>
        <v>3.8130000000000002</v>
      </c>
      <c r="I21" s="31">
        <f t="shared" si="2"/>
        <v>1044.7619999999999</v>
      </c>
    </row>
    <row r="22" spans="1:9" ht="15" customHeight="1" x14ac:dyDescent="0.2">
      <c r="A22" s="2">
        <v>2</v>
      </c>
      <c r="B22" s="2" t="s">
        <v>28</v>
      </c>
      <c r="C22" s="2" t="s">
        <v>29</v>
      </c>
      <c r="D22" s="2">
        <v>89</v>
      </c>
      <c r="E22" s="30">
        <v>5.0999999999999996</v>
      </c>
      <c r="F22" s="31">
        <f t="shared" si="0"/>
        <v>453.9</v>
      </c>
      <c r="G22" s="38">
        <v>0.23</v>
      </c>
      <c r="H22" s="31">
        <f t="shared" si="1"/>
        <v>6.2729999999999997</v>
      </c>
      <c r="I22" s="31">
        <f t="shared" si="2"/>
        <v>558.29700000000003</v>
      </c>
    </row>
    <row r="23" spans="1:9" ht="15" customHeight="1" x14ac:dyDescent="0.2">
      <c r="A23" s="3"/>
      <c r="B23" s="3"/>
      <c r="C23" s="2" t="s">
        <v>30</v>
      </c>
      <c r="D23" s="2">
        <v>285</v>
      </c>
      <c r="E23" s="30">
        <v>5.0999999999999996</v>
      </c>
      <c r="F23" s="31">
        <f t="shared" si="0"/>
        <v>1453.5</v>
      </c>
      <c r="G23" s="38">
        <v>0.23</v>
      </c>
      <c r="H23" s="31">
        <f t="shared" si="1"/>
        <v>6.2729999999999997</v>
      </c>
      <c r="I23" s="31">
        <f t="shared" si="2"/>
        <v>1787.8050000000001</v>
      </c>
    </row>
    <row r="24" spans="1:9" ht="15" customHeight="1" x14ac:dyDescent="0.2">
      <c r="A24" s="2">
        <v>3</v>
      </c>
      <c r="B24" s="2" t="s">
        <v>31</v>
      </c>
      <c r="C24" s="2" t="s">
        <v>32</v>
      </c>
      <c r="D24" s="2">
        <v>80</v>
      </c>
      <c r="E24" s="30">
        <v>6.6</v>
      </c>
      <c r="F24" s="31">
        <f t="shared" si="0"/>
        <v>528</v>
      </c>
      <c r="G24" s="38">
        <v>0.23</v>
      </c>
      <c r="H24" s="31">
        <f t="shared" si="1"/>
        <v>8.1180000000000003</v>
      </c>
      <c r="I24" s="31">
        <f t="shared" si="2"/>
        <v>649.44000000000005</v>
      </c>
    </row>
    <row r="25" spans="1:9" ht="15" customHeight="1" x14ac:dyDescent="0.2">
      <c r="A25" s="3"/>
      <c r="B25" s="3"/>
      <c r="C25" s="2" t="s">
        <v>33</v>
      </c>
      <c r="D25" s="2">
        <v>287</v>
      </c>
      <c r="E25" s="30">
        <v>6.6</v>
      </c>
      <c r="F25" s="31">
        <f t="shared" si="0"/>
        <v>1894.1999999999998</v>
      </c>
      <c r="G25" s="38">
        <v>0.23</v>
      </c>
      <c r="H25" s="31">
        <f t="shared" si="1"/>
        <v>8.1180000000000003</v>
      </c>
      <c r="I25" s="31">
        <f t="shared" si="2"/>
        <v>2329.866</v>
      </c>
    </row>
    <row r="26" spans="1:9" ht="15" customHeight="1" x14ac:dyDescent="0.2">
      <c r="A26" s="13" t="s">
        <v>34</v>
      </c>
      <c r="B26" s="14"/>
      <c r="C26" s="14"/>
      <c r="D26" s="14"/>
      <c r="E26" s="26"/>
      <c r="F26" s="25"/>
      <c r="G26" s="39"/>
      <c r="H26" s="25"/>
      <c r="I26" s="25"/>
    </row>
    <row r="27" spans="1:9" ht="15" customHeight="1" x14ac:dyDescent="0.2">
      <c r="A27" s="2">
        <v>1</v>
      </c>
      <c r="B27" s="2" t="s">
        <v>35</v>
      </c>
      <c r="C27" s="2" t="s">
        <v>36</v>
      </c>
      <c r="D27" s="2">
        <v>909</v>
      </c>
      <c r="E27" s="30">
        <v>4.47</v>
      </c>
      <c r="F27" s="31">
        <f t="shared" si="0"/>
        <v>4063.2299999999996</v>
      </c>
      <c r="G27" s="38">
        <v>0.23</v>
      </c>
      <c r="H27" s="31">
        <f t="shared" si="1"/>
        <v>5.4981</v>
      </c>
      <c r="I27" s="31">
        <f t="shared" si="2"/>
        <v>4997.7728999999999</v>
      </c>
    </row>
    <row r="28" spans="1:9" ht="15" customHeight="1" x14ac:dyDescent="0.2">
      <c r="A28" s="3"/>
      <c r="B28" s="3"/>
      <c r="C28" s="2" t="s">
        <v>37</v>
      </c>
      <c r="D28" s="2">
        <v>49</v>
      </c>
      <c r="E28" s="30">
        <v>4.47</v>
      </c>
      <c r="F28" s="31">
        <f t="shared" si="0"/>
        <v>219.03</v>
      </c>
      <c r="G28" s="38">
        <v>0.23</v>
      </c>
      <c r="H28" s="31">
        <f t="shared" si="1"/>
        <v>5.4981</v>
      </c>
      <c r="I28" s="31">
        <f t="shared" si="2"/>
        <v>269.40690000000001</v>
      </c>
    </row>
    <row r="29" spans="1:9" ht="15" customHeight="1" x14ac:dyDescent="0.2">
      <c r="A29" s="2">
        <v>2</v>
      </c>
      <c r="B29" s="2" t="s">
        <v>38</v>
      </c>
      <c r="C29" s="2" t="s">
        <v>39</v>
      </c>
      <c r="D29" s="2">
        <v>42</v>
      </c>
      <c r="E29" s="30">
        <v>5.85</v>
      </c>
      <c r="F29" s="31">
        <f t="shared" si="0"/>
        <v>245.7</v>
      </c>
      <c r="G29" s="38">
        <v>0.23</v>
      </c>
      <c r="H29" s="31">
        <f t="shared" si="1"/>
        <v>7.1954999999999991</v>
      </c>
      <c r="I29" s="31">
        <f t="shared" si="2"/>
        <v>302.21100000000001</v>
      </c>
    </row>
    <row r="30" spans="1:9" ht="15" customHeight="1" x14ac:dyDescent="0.2">
      <c r="A30" s="3"/>
      <c r="B30" s="3"/>
      <c r="C30" s="2" t="s">
        <v>40</v>
      </c>
      <c r="D30" s="2">
        <v>51</v>
      </c>
      <c r="E30" s="30">
        <v>5.85</v>
      </c>
      <c r="F30" s="31">
        <f t="shared" si="0"/>
        <v>298.34999999999997</v>
      </c>
      <c r="G30" s="38">
        <v>0.23</v>
      </c>
      <c r="H30" s="31">
        <f t="shared" si="1"/>
        <v>7.1954999999999991</v>
      </c>
      <c r="I30" s="31">
        <f t="shared" si="2"/>
        <v>366.97049999999996</v>
      </c>
    </row>
    <row r="31" spans="1:9" ht="15" customHeight="1" x14ac:dyDescent="0.2">
      <c r="A31" s="2">
        <v>3</v>
      </c>
      <c r="B31" s="2" t="s">
        <v>41</v>
      </c>
      <c r="C31" s="2" t="s">
        <v>42</v>
      </c>
      <c r="D31" s="2">
        <v>29</v>
      </c>
      <c r="E31" s="30">
        <v>8.94</v>
      </c>
      <c r="F31" s="31">
        <f t="shared" si="0"/>
        <v>259.26</v>
      </c>
      <c r="G31" s="38">
        <v>0.23</v>
      </c>
      <c r="H31" s="31">
        <f t="shared" si="1"/>
        <v>10.9962</v>
      </c>
      <c r="I31" s="31">
        <f t="shared" si="2"/>
        <v>318.88979999999998</v>
      </c>
    </row>
    <row r="32" spans="1:9" ht="15" customHeight="1" x14ac:dyDescent="0.2">
      <c r="A32" s="3"/>
      <c r="B32" s="3"/>
      <c r="C32" s="2" t="s">
        <v>43</v>
      </c>
      <c r="D32" s="2">
        <v>44</v>
      </c>
      <c r="E32" s="30">
        <v>8.94</v>
      </c>
      <c r="F32" s="31">
        <f t="shared" si="0"/>
        <v>393.35999999999996</v>
      </c>
      <c r="G32" s="38">
        <v>0.23</v>
      </c>
      <c r="H32" s="31">
        <f t="shared" si="1"/>
        <v>10.9962</v>
      </c>
      <c r="I32" s="31">
        <f t="shared" si="2"/>
        <v>483.83279999999996</v>
      </c>
    </row>
    <row r="33" spans="1:9" ht="15" customHeight="1" x14ac:dyDescent="0.2">
      <c r="A33" s="13" t="s">
        <v>44</v>
      </c>
      <c r="B33" s="14"/>
      <c r="C33" s="14"/>
      <c r="D33" s="14"/>
      <c r="E33" s="26"/>
      <c r="F33" s="25"/>
      <c r="G33" s="39"/>
      <c r="H33" s="25"/>
      <c r="I33" s="25"/>
    </row>
    <row r="34" spans="1:9" ht="15" customHeight="1" x14ac:dyDescent="0.2">
      <c r="A34" s="2">
        <v>1</v>
      </c>
      <c r="B34" s="2" t="s">
        <v>45</v>
      </c>
      <c r="C34" s="2" t="s">
        <v>46</v>
      </c>
      <c r="D34" s="2">
        <v>1935</v>
      </c>
      <c r="E34" s="30">
        <v>4.8</v>
      </c>
      <c r="F34" s="31">
        <f t="shared" si="0"/>
        <v>9288</v>
      </c>
      <c r="G34" s="38">
        <v>0.23</v>
      </c>
      <c r="H34" s="31">
        <f t="shared" si="1"/>
        <v>5.9039999999999999</v>
      </c>
      <c r="I34" s="31">
        <f t="shared" si="2"/>
        <v>11424.24</v>
      </c>
    </row>
    <row r="35" spans="1:9" ht="15" customHeight="1" x14ac:dyDescent="0.2">
      <c r="A35" s="3"/>
      <c r="B35" s="3"/>
      <c r="C35" s="2" t="s">
        <v>47</v>
      </c>
      <c r="D35" s="2">
        <v>15</v>
      </c>
      <c r="E35" s="30">
        <v>4.8</v>
      </c>
      <c r="F35" s="31">
        <f t="shared" si="0"/>
        <v>72</v>
      </c>
      <c r="G35" s="38">
        <v>0.23</v>
      </c>
      <c r="H35" s="31">
        <f t="shared" si="1"/>
        <v>5.9039999999999999</v>
      </c>
      <c r="I35" s="31">
        <f t="shared" si="2"/>
        <v>88.56</v>
      </c>
    </row>
    <row r="36" spans="1:9" ht="15" customHeight="1" x14ac:dyDescent="0.2">
      <c r="A36" s="2">
        <v>2</v>
      </c>
      <c r="B36" s="2" t="s">
        <v>48</v>
      </c>
      <c r="C36" s="2" t="s">
        <v>49</v>
      </c>
      <c r="D36" s="2">
        <v>17</v>
      </c>
      <c r="E36" s="30">
        <v>6.8</v>
      </c>
      <c r="F36" s="31">
        <f t="shared" si="0"/>
        <v>115.6</v>
      </c>
      <c r="G36" s="38">
        <v>0.23</v>
      </c>
      <c r="H36" s="31">
        <f t="shared" si="1"/>
        <v>8.3640000000000008</v>
      </c>
      <c r="I36" s="31">
        <f t="shared" si="2"/>
        <v>142.18799999999999</v>
      </c>
    </row>
    <row r="37" spans="1:9" ht="15" customHeight="1" x14ac:dyDescent="0.2">
      <c r="A37" s="3"/>
      <c r="B37" s="3"/>
      <c r="C37" s="2" t="s">
        <v>50</v>
      </c>
      <c r="D37" s="2">
        <v>11</v>
      </c>
      <c r="E37" s="30">
        <v>6.8</v>
      </c>
      <c r="F37" s="31">
        <f t="shared" si="0"/>
        <v>74.8</v>
      </c>
      <c r="G37" s="38">
        <v>0.23</v>
      </c>
      <c r="H37" s="31">
        <f t="shared" si="1"/>
        <v>8.3640000000000008</v>
      </c>
      <c r="I37" s="31">
        <f t="shared" si="2"/>
        <v>92.003999999999991</v>
      </c>
    </row>
    <row r="38" spans="1:9" ht="15" customHeight="1" x14ac:dyDescent="0.2">
      <c r="A38" s="2">
        <v>3</v>
      </c>
      <c r="B38" s="2" t="s">
        <v>51</v>
      </c>
      <c r="C38" s="2" t="s">
        <v>52</v>
      </c>
      <c r="D38" s="2">
        <v>15</v>
      </c>
      <c r="E38" s="30">
        <v>8.3000000000000007</v>
      </c>
      <c r="F38" s="31">
        <f t="shared" si="0"/>
        <v>124.50000000000001</v>
      </c>
      <c r="G38" s="38">
        <v>0.23</v>
      </c>
      <c r="H38" s="31">
        <f t="shared" si="1"/>
        <v>10.209000000000001</v>
      </c>
      <c r="I38" s="31">
        <f t="shared" si="2"/>
        <v>153.13500000000002</v>
      </c>
    </row>
    <row r="39" spans="1:9" ht="15" customHeight="1" x14ac:dyDescent="0.2">
      <c r="A39" s="3"/>
      <c r="B39" s="2"/>
      <c r="C39" s="2" t="s">
        <v>53</v>
      </c>
      <c r="D39" s="2">
        <v>12</v>
      </c>
      <c r="E39" s="30">
        <v>8.3000000000000007</v>
      </c>
      <c r="F39" s="31">
        <f t="shared" si="0"/>
        <v>99.600000000000009</v>
      </c>
      <c r="G39" s="38">
        <v>0.23</v>
      </c>
      <c r="H39" s="31">
        <f t="shared" si="1"/>
        <v>10.209000000000001</v>
      </c>
      <c r="I39" s="31">
        <f t="shared" si="2"/>
        <v>122.50800000000001</v>
      </c>
    </row>
    <row r="40" spans="1:9" ht="15" customHeight="1" x14ac:dyDescent="0.2">
      <c r="A40" s="15" t="s">
        <v>54</v>
      </c>
      <c r="B40" s="16"/>
      <c r="C40" s="16"/>
      <c r="D40" s="16"/>
      <c r="E40" s="28"/>
      <c r="F40" s="25"/>
      <c r="G40" s="39"/>
      <c r="H40" s="25"/>
      <c r="I40" s="25"/>
    </row>
    <row r="41" spans="1:9" ht="15" customHeight="1" x14ac:dyDescent="0.2">
      <c r="A41" s="2">
        <v>1</v>
      </c>
      <c r="B41" s="2" t="s">
        <v>55</v>
      </c>
      <c r="C41" s="2" t="s">
        <v>56</v>
      </c>
      <c r="D41" s="2">
        <v>113</v>
      </c>
      <c r="E41" s="30">
        <v>6.17</v>
      </c>
      <c r="F41" s="31">
        <f t="shared" si="0"/>
        <v>697.21</v>
      </c>
      <c r="G41" s="38">
        <v>0.23</v>
      </c>
      <c r="H41" s="31">
        <f t="shared" si="1"/>
        <v>7.5891000000000002</v>
      </c>
      <c r="I41" s="31">
        <f t="shared" si="2"/>
        <v>857.56830000000002</v>
      </c>
    </row>
    <row r="42" spans="1:9" ht="15" customHeight="1" x14ac:dyDescent="0.2">
      <c r="A42" s="3"/>
      <c r="B42" s="3"/>
      <c r="C42" s="2" t="s">
        <v>57</v>
      </c>
      <c r="D42" s="2">
        <v>10</v>
      </c>
      <c r="E42" s="30">
        <v>6.17</v>
      </c>
      <c r="F42" s="31">
        <f t="shared" si="0"/>
        <v>61.7</v>
      </c>
      <c r="G42" s="38">
        <v>0.23</v>
      </c>
      <c r="H42" s="31">
        <f t="shared" si="1"/>
        <v>7.5891000000000002</v>
      </c>
      <c r="I42" s="31">
        <f t="shared" si="2"/>
        <v>75.891000000000005</v>
      </c>
    </row>
    <row r="43" spans="1:9" ht="15" customHeight="1" x14ac:dyDescent="0.2">
      <c r="A43" s="2">
        <v>2</v>
      </c>
      <c r="B43" s="2" t="s">
        <v>58</v>
      </c>
      <c r="C43" s="2" t="s">
        <v>59</v>
      </c>
      <c r="D43" s="2">
        <v>32</v>
      </c>
      <c r="E43" s="30">
        <v>7.55</v>
      </c>
      <c r="F43" s="31">
        <f t="shared" si="0"/>
        <v>241.6</v>
      </c>
      <c r="G43" s="38">
        <v>0.23</v>
      </c>
      <c r="H43" s="31">
        <f t="shared" si="1"/>
        <v>9.2865000000000002</v>
      </c>
      <c r="I43" s="31">
        <f t="shared" si="2"/>
        <v>297.16800000000001</v>
      </c>
    </row>
    <row r="44" spans="1:9" ht="15" customHeight="1" x14ac:dyDescent="0.2">
      <c r="A44" s="3"/>
      <c r="B44" s="3"/>
      <c r="C44" s="2" t="s">
        <v>60</v>
      </c>
      <c r="D44" s="2">
        <v>10</v>
      </c>
      <c r="E44" s="30">
        <v>7.55</v>
      </c>
      <c r="F44" s="31">
        <f t="shared" si="0"/>
        <v>75.5</v>
      </c>
      <c r="G44" s="38">
        <v>0.23</v>
      </c>
      <c r="H44" s="31">
        <f t="shared" si="1"/>
        <v>9.2865000000000002</v>
      </c>
      <c r="I44" s="31">
        <f t="shared" si="2"/>
        <v>92.865000000000009</v>
      </c>
    </row>
    <row r="45" spans="1:9" ht="15" customHeight="1" x14ac:dyDescent="0.2">
      <c r="A45" s="2">
        <v>3</v>
      </c>
      <c r="B45" s="2" t="s">
        <v>61</v>
      </c>
      <c r="C45" s="2" t="s">
        <v>62</v>
      </c>
      <c r="D45" s="2">
        <v>20</v>
      </c>
      <c r="E45" s="30">
        <v>10.64</v>
      </c>
      <c r="F45" s="31">
        <f t="shared" si="0"/>
        <v>212.8</v>
      </c>
      <c r="G45" s="38">
        <v>0.23</v>
      </c>
      <c r="H45" s="31">
        <f t="shared" si="1"/>
        <v>13.087200000000001</v>
      </c>
      <c r="I45" s="31">
        <f t="shared" si="2"/>
        <v>261.74400000000003</v>
      </c>
    </row>
    <row r="46" spans="1:9" ht="15" customHeight="1" x14ac:dyDescent="0.2">
      <c r="A46" s="3"/>
      <c r="B46" s="3"/>
      <c r="C46" s="2" t="s">
        <v>63</v>
      </c>
      <c r="D46" s="2">
        <v>20</v>
      </c>
      <c r="E46" s="30">
        <v>10.64</v>
      </c>
      <c r="F46" s="31">
        <f t="shared" si="0"/>
        <v>212.8</v>
      </c>
      <c r="G46" s="38">
        <v>0.23</v>
      </c>
      <c r="H46" s="31">
        <f t="shared" si="1"/>
        <v>13.087200000000001</v>
      </c>
      <c r="I46" s="31">
        <f t="shared" si="2"/>
        <v>261.74400000000003</v>
      </c>
    </row>
    <row r="47" spans="1:9" ht="15" customHeight="1" x14ac:dyDescent="0.2">
      <c r="A47" s="13" t="s">
        <v>64</v>
      </c>
      <c r="B47" s="14"/>
      <c r="C47" s="14"/>
      <c r="D47" s="14"/>
      <c r="E47" s="26"/>
      <c r="F47" s="25"/>
      <c r="G47" s="39"/>
      <c r="H47" s="25"/>
      <c r="I47" s="25"/>
    </row>
    <row r="48" spans="1:9" ht="15" customHeight="1" x14ac:dyDescent="0.2">
      <c r="A48" s="2">
        <v>1</v>
      </c>
      <c r="B48" s="2" t="s">
        <v>65</v>
      </c>
      <c r="C48" s="2" t="s">
        <v>66</v>
      </c>
      <c r="D48" s="3">
        <v>11</v>
      </c>
      <c r="E48" s="31">
        <v>0</v>
      </c>
      <c r="F48" s="31">
        <f t="shared" si="0"/>
        <v>0</v>
      </c>
      <c r="G48" s="38">
        <v>0.23</v>
      </c>
      <c r="H48" s="31">
        <f t="shared" si="1"/>
        <v>0</v>
      </c>
      <c r="I48" s="31">
        <f t="shared" si="2"/>
        <v>0</v>
      </c>
    </row>
    <row r="49" spans="1:9" ht="15" customHeight="1" x14ac:dyDescent="0.2">
      <c r="A49" s="3"/>
      <c r="B49" s="3"/>
      <c r="C49" s="2" t="s">
        <v>67</v>
      </c>
      <c r="D49" s="3">
        <v>1</v>
      </c>
      <c r="E49" s="31">
        <v>0</v>
      </c>
      <c r="F49" s="31">
        <f t="shared" si="0"/>
        <v>0</v>
      </c>
      <c r="G49" s="38">
        <v>0.23</v>
      </c>
      <c r="H49" s="31">
        <f t="shared" si="1"/>
        <v>0</v>
      </c>
      <c r="I49" s="31">
        <f t="shared" si="2"/>
        <v>0</v>
      </c>
    </row>
    <row r="50" spans="1:9" ht="15" customHeight="1" x14ac:dyDescent="0.2">
      <c r="A50" s="2">
        <v>2</v>
      </c>
      <c r="B50" s="2" t="s">
        <v>68</v>
      </c>
      <c r="C50" s="2" t="s">
        <v>69</v>
      </c>
      <c r="D50" s="3">
        <v>2</v>
      </c>
      <c r="E50" s="31">
        <v>0</v>
      </c>
      <c r="F50" s="31">
        <f t="shared" si="0"/>
        <v>0</v>
      </c>
      <c r="G50" s="38">
        <v>0.23</v>
      </c>
      <c r="H50" s="31">
        <f t="shared" si="1"/>
        <v>0</v>
      </c>
      <c r="I50" s="31">
        <f t="shared" si="2"/>
        <v>0</v>
      </c>
    </row>
    <row r="51" spans="1:9" ht="15" customHeight="1" x14ac:dyDescent="0.2">
      <c r="A51" s="3"/>
      <c r="B51" s="3"/>
      <c r="C51" s="2" t="s">
        <v>70</v>
      </c>
      <c r="D51" s="3">
        <v>0</v>
      </c>
      <c r="E51" s="31">
        <v>0</v>
      </c>
      <c r="F51" s="31">
        <f t="shared" si="0"/>
        <v>0</v>
      </c>
      <c r="G51" s="38">
        <v>0.23</v>
      </c>
      <c r="H51" s="31">
        <f t="shared" si="1"/>
        <v>0</v>
      </c>
      <c r="I51" s="31">
        <f t="shared" si="2"/>
        <v>0</v>
      </c>
    </row>
    <row r="52" spans="1:9" ht="15" customHeight="1" x14ac:dyDescent="0.2">
      <c r="A52" s="2">
        <v>3</v>
      </c>
      <c r="B52" s="2" t="s">
        <v>71</v>
      </c>
      <c r="C52" s="2" t="s">
        <v>72</v>
      </c>
      <c r="D52" s="3">
        <v>0</v>
      </c>
      <c r="E52" s="31">
        <v>0</v>
      </c>
      <c r="F52" s="31">
        <f t="shared" si="0"/>
        <v>0</v>
      </c>
      <c r="G52" s="38">
        <v>0.23</v>
      </c>
      <c r="H52" s="31">
        <f t="shared" si="1"/>
        <v>0</v>
      </c>
      <c r="I52" s="31">
        <f t="shared" si="2"/>
        <v>0</v>
      </c>
    </row>
    <row r="53" spans="1:9" ht="15" customHeight="1" x14ac:dyDescent="0.2">
      <c r="A53" s="3"/>
      <c r="B53" s="3"/>
      <c r="C53" s="2" t="s">
        <v>73</v>
      </c>
      <c r="D53" s="3">
        <v>0</v>
      </c>
      <c r="E53" s="31">
        <v>0</v>
      </c>
      <c r="F53" s="31">
        <f t="shared" si="0"/>
        <v>0</v>
      </c>
      <c r="G53" s="38">
        <v>0.23</v>
      </c>
      <c r="H53" s="31">
        <f t="shared" si="1"/>
        <v>0</v>
      </c>
      <c r="I53" s="31">
        <f t="shared" si="2"/>
        <v>0</v>
      </c>
    </row>
    <row r="54" spans="1:9" ht="15" customHeight="1" x14ac:dyDescent="0.2">
      <c r="A54" s="13" t="s">
        <v>74</v>
      </c>
      <c r="B54" s="14"/>
      <c r="C54" s="14"/>
      <c r="D54" s="14"/>
      <c r="E54" s="26"/>
      <c r="F54" s="25"/>
      <c r="G54" s="39"/>
      <c r="H54" s="25"/>
      <c r="I54" s="25"/>
    </row>
    <row r="55" spans="1:9" ht="15" customHeight="1" x14ac:dyDescent="0.2">
      <c r="A55" s="2">
        <v>1</v>
      </c>
      <c r="B55" s="2" t="s">
        <v>75</v>
      </c>
      <c r="C55" s="2" t="s">
        <v>76</v>
      </c>
      <c r="D55" s="3">
        <v>24</v>
      </c>
      <c r="E55" s="31">
        <v>0</v>
      </c>
      <c r="F55" s="31">
        <f t="shared" si="0"/>
        <v>0</v>
      </c>
      <c r="G55" s="38">
        <v>0.23</v>
      </c>
      <c r="H55" s="31">
        <f t="shared" si="1"/>
        <v>0</v>
      </c>
      <c r="I55" s="31">
        <f t="shared" si="2"/>
        <v>0</v>
      </c>
    </row>
    <row r="56" spans="1:9" ht="15" customHeight="1" x14ac:dyDescent="0.2">
      <c r="A56" s="3"/>
      <c r="B56" s="3"/>
      <c r="C56" s="2" t="s">
        <v>77</v>
      </c>
      <c r="D56" s="3">
        <v>0</v>
      </c>
      <c r="E56" s="31">
        <v>0</v>
      </c>
      <c r="F56" s="31">
        <f t="shared" si="0"/>
        <v>0</v>
      </c>
      <c r="G56" s="38">
        <v>0.23</v>
      </c>
      <c r="H56" s="31">
        <f t="shared" si="1"/>
        <v>0</v>
      </c>
      <c r="I56" s="31">
        <f t="shared" si="2"/>
        <v>0</v>
      </c>
    </row>
    <row r="57" spans="1:9" ht="15" customHeight="1" x14ac:dyDescent="0.2">
      <c r="A57" s="2">
        <v>2</v>
      </c>
      <c r="B57" s="2" t="s">
        <v>78</v>
      </c>
      <c r="C57" s="2" t="s">
        <v>79</v>
      </c>
      <c r="D57" s="3">
        <v>18</v>
      </c>
      <c r="E57" s="31">
        <v>0</v>
      </c>
      <c r="F57" s="31">
        <f t="shared" si="0"/>
        <v>0</v>
      </c>
      <c r="G57" s="38">
        <v>0.23</v>
      </c>
      <c r="H57" s="31">
        <f t="shared" si="1"/>
        <v>0</v>
      </c>
      <c r="I57" s="31">
        <f t="shared" si="2"/>
        <v>0</v>
      </c>
    </row>
    <row r="58" spans="1:9" ht="15" customHeight="1" x14ac:dyDescent="0.2">
      <c r="A58" s="3"/>
      <c r="B58" s="3"/>
      <c r="C58" s="2" t="s">
        <v>80</v>
      </c>
      <c r="D58" s="3">
        <v>0</v>
      </c>
      <c r="E58" s="31">
        <v>0</v>
      </c>
      <c r="F58" s="31">
        <f t="shared" si="0"/>
        <v>0</v>
      </c>
      <c r="G58" s="38">
        <v>0.23</v>
      </c>
      <c r="H58" s="31">
        <f t="shared" si="1"/>
        <v>0</v>
      </c>
      <c r="I58" s="31">
        <f t="shared" si="2"/>
        <v>0</v>
      </c>
    </row>
    <row r="59" spans="1:9" ht="15" customHeight="1" x14ac:dyDescent="0.2">
      <c r="A59" s="2">
        <v>3</v>
      </c>
      <c r="B59" s="2" t="s">
        <v>81</v>
      </c>
      <c r="C59" s="2" t="s">
        <v>82</v>
      </c>
      <c r="D59" s="3">
        <v>0</v>
      </c>
      <c r="E59" s="31">
        <v>0</v>
      </c>
      <c r="F59" s="31">
        <f t="shared" si="0"/>
        <v>0</v>
      </c>
      <c r="G59" s="38">
        <v>0.23</v>
      </c>
      <c r="H59" s="31">
        <f t="shared" si="1"/>
        <v>0</v>
      </c>
      <c r="I59" s="31">
        <f t="shared" si="2"/>
        <v>0</v>
      </c>
    </row>
    <row r="60" spans="1:9" ht="15" customHeight="1" x14ac:dyDescent="0.2">
      <c r="A60" s="3"/>
      <c r="B60" s="3"/>
      <c r="C60" s="2" t="s">
        <v>83</v>
      </c>
      <c r="D60" s="3">
        <v>0</v>
      </c>
      <c r="E60" s="31">
        <v>0</v>
      </c>
      <c r="F60" s="31">
        <f t="shared" si="0"/>
        <v>0</v>
      </c>
      <c r="G60" s="38">
        <v>0.23</v>
      </c>
      <c r="H60" s="31">
        <f t="shared" si="1"/>
        <v>0</v>
      </c>
      <c r="I60" s="31">
        <f t="shared" si="2"/>
        <v>0</v>
      </c>
    </row>
    <row r="61" spans="1:9" ht="15" customHeight="1" x14ac:dyDescent="0.2">
      <c r="A61" s="13" t="s">
        <v>145</v>
      </c>
      <c r="B61" s="14"/>
      <c r="C61" s="14"/>
      <c r="D61" s="14"/>
      <c r="E61" s="26"/>
      <c r="F61" s="25"/>
      <c r="G61" s="39"/>
      <c r="H61" s="25"/>
      <c r="I61" s="25"/>
    </row>
    <row r="62" spans="1:9" ht="15" customHeight="1" x14ac:dyDescent="0.2">
      <c r="A62" s="2">
        <v>1</v>
      </c>
      <c r="B62" s="2" t="s">
        <v>5</v>
      </c>
      <c r="C62" s="2" t="s">
        <v>6</v>
      </c>
      <c r="D62" s="61">
        <v>300</v>
      </c>
      <c r="E62" s="31">
        <v>1.3</v>
      </c>
      <c r="F62" s="31">
        <f t="shared" ref="F62:F67" si="3">D62*E62</f>
        <v>390</v>
      </c>
      <c r="G62" s="38">
        <v>0.23</v>
      </c>
      <c r="H62" s="31">
        <f t="shared" ref="H62:H67" si="4">(E62+(E62*G62))</f>
        <v>1.5990000000000002</v>
      </c>
      <c r="I62" s="31">
        <f t="shared" ref="I62:I67" si="5">(D62*E62)+(D62*E62*G62)</f>
        <v>479.7</v>
      </c>
    </row>
    <row r="63" spans="1:9" ht="15" customHeight="1" x14ac:dyDescent="0.2">
      <c r="A63" s="3"/>
      <c r="B63" s="3"/>
      <c r="C63" s="2" t="s">
        <v>7</v>
      </c>
      <c r="D63" s="61">
        <v>33</v>
      </c>
      <c r="E63" s="31">
        <v>1.3</v>
      </c>
      <c r="F63" s="31">
        <f t="shared" si="3"/>
        <v>42.9</v>
      </c>
      <c r="G63" s="38">
        <v>0.23</v>
      </c>
      <c r="H63" s="31">
        <f t="shared" si="4"/>
        <v>1.5990000000000002</v>
      </c>
      <c r="I63" s="31">
        <f t="shared" si="5"/>
        <v>52.766999999999996</v>
      </c>
    </row>
    <row r="64" spans="1:9" ht="15" customHeight="1" x14ac:dyDescent="0.2">
      <c r="A64" s="2">
        <v>2</v>
      </c>
      <c r="B64" s="2" t="s">
        <v>8</v>
      </c>
      <c r="C64" s="2" t="s">
        <v>6</v>
      </c>
      <c r="D64" s="61">
        <v>50</v>
      </c>
      <c r="E64" s="31">
        <v>2.9</v>
      </c>
      <c r="F64" s="31">
        <f t="shared" si="3"/>
        <v>145</v>
      </c>
      <c r="G64" s="38">
        <v>0.23</v>
      </c>
      <c r="H64" s="31">
        <f t="shared" si="4"/>
        <v>3.5670000000000002</v>
      </c>
      <c r="I64" s="31">
        <f t="shared" si="5"/>
        <v>178.35</v>
      </c>
    </row>
    <row r="65" spans="1:9" ht="15" customHeight="1" x14ac:dyDescent="0.2">
      <c r="A65" s="3"/>
      <c r="B65" s="3"/>
      <c r="C65" s="2" t="s">
        <v>7</v>
      </c>
      <c r="D65" s="61">
        <v>17</v>
      </c>
      <c r="E65" s="31">
        <v>2.9</v>
      </c>
      <c r="F65" s="31">
        <f t="shared" si="3"/>
        <v>49.3</v>
      </c>
      <c r="G65" s="38">
        <v>0.23</v>
      </c>
      <c r="H65" s="31">
        <f t="shared" si="4"/>
        <v>3.5670000000000002</v>
      </c>
      <c r="I65" s="31">
        <f t="shared" si="5"/>
        <v>60.638999999999996</v>
      </c>
    </row>
    <row r="66" spans="1:9" ht="15" customHeight="1" x14ac:dyDescent="0.2">
      <c r="A66" s="2">
        <v>3</v>
      </c>
      <c r="B66" s="2" t="s">
        <v>11</v>
      </c>
      <c r="C66" s="2" t="s">
        <v>6</v>
      </c>
      <c r="D66" s="61">
        <v>0</v>
      </c>
      <c r="E66" s="31">
        <v>4.8</v>
      </c>
      <c r="F66" s="31">
        <f t="shared" si="3"/>
        <v>0</v>
      </c>
      <c r="G66" s="38">
        <v>0.23</v>
      </c>
      <c r="H66" s="31">
        <f t="shared" si="4"/>
        <v>5.9039999999999999</v>
      </c>
      <c r="I66" s="31">
        <f t="shared" si="5"/>
        <v>0</v>
      </c>
    </row>
    <row r="67" spans="1:9" ht="15" customHeight="1" x14ac:dyDescent="0.2">
      <c r="A67" s="3"/>
      <c r="B67" s="3"/>
      <c r="C67" s="2" t="s">
        <v>7</v>
      </c>
      <c r="D67" s="61">
        <v>0</v>
      </c>
      <c r="E67" s="31">
        <v>4.8</v>
      </c>
      <c r="F67" s="31">
        <f t="shared" si="3"/>
        <v>0</v>
      </c>
      <c r="G67" s="38">
        <v>0.23</v>
      </c>
      <c r="H67" s="31">
        <f t="shared" si="4"/>
        <v>5.9039999999999999</v>
      </c>
      <c r="I67" s="31">
        <f t="shared" si="5"/>
        <v>0</v>
      </c>
    </row>
    <row r="68" spans="1:9" ht="15" customHeight="1" x14ac:dyDescent="0.2">
      <c r="A68" s="13" t="s">
        <v>146</v>
      </c>
      <c r="B68" s="14"/>
      <c r="C68" s="14"/>
      <c r="D68" s="60"/>
      <c r="E68" s="26"/>
      <c r="F68" s="25"/>
      <c r="G68" s="39"/>
      <c r="H68" s="25"/>
      <c r="I68" s="25"/>
    </row>
    <row r="69" spans="1:9" ht="15" customHeight="1" x14ac:dyDescent="0.2">
      <c r="A69" s="2">
        <v>1</v>
      </c>
      <c r="B69" s="2" t="s">
        <v>5</v>
      </c>
      <c r="C69" s="2" t="s">
        <v>6</v>
      </c>
      <c r="D69" s="61">
        <v>300</v>
      </c>
      <c r="E69" s="31">
        <v>2.0099999999999998</v>
      </c>
      <c r="F69" s="31">
        <f t="shared" ref="F69:F74" si="6">D69*E69</f>
        <v>602.99999999999989</v>
      </c>
      <c r="G69" s="38">
        <v>0.23</v>
      </c>
      <c r="H69" s="31">
        <f t="shared" ref="H69:H74" si="7">(E69+(E69*G69))</f>
        <v>2.4722999999999997</v>
      </c>
      <c r="I69" s="31">
        <f t="shared" ref="I69:I74" si="8">(D69*E69)+(D69*E69*G69)</f>
        <v>741.68999999999983</v>
      </c>
    </row>
    <row r="70" spans="1:9" ht="15" customHeight="1" x14ac:dyDescent="0.2">
      <c r="A70" s="3"/>
      <c r="B70" s="3"/>
      <c r="C70" s="2" t="s">
        <v>7</v>
      </c>
      <c r="D70" s="61">
        <v>33</v>
      </c>
      <c r="E70" s="31">
        <v>2.0099999999999998</v>
      </c>
      <c r="F70" s="31">
        <f t="shared" si="6"/>
        <v>66.33</v>
      </c>
      <c r="G70" s="38">
        <v>0.23</v>
      </c>
      <c r="H70" s="31">
        <f t="shared" si="7"/>
        <v>2.4722999999999997</v>
      </c>
      <c r="I70" s="31">
        <f t="shared" si="8"/>
        <v>81.585899999999995</v>
      </c>
    </row>
    <row r="71" spans="1:9" ht="15" customHeight="1" x14ac:dyDescent="0.2">
      <c r="A71" s="2">
        <v>2</v>
      </c>
      <c r="B71" s="2" t="s">
        <v>8</v>
      </c>
      <c r="C71" s="2" t="s">
        <v>6</v>
      </c>
      <c r="D71" s="61">
        <v>50</v>
      </c>
      <c r="E71" s="31">
        <v>3.66</v>
      </c>
      <c r="F71" s="31">
        <f t="shared" si="6"/>
        <v>183</v>
      </c>
      <c r="G71" s="38">
        <v>0.23</v>
      </c>
      <c r="H71" s="31">
        <f t="shared" si="7"/>
        <v>4.5018000000000002</v>
      </c>
      <c r="I71" s="31">
        <f t="shared" si="8"/>
        <v>225.09</v>
      </c>
    </row>
    <row r="72" spans="1:9" ht="15" customHeight="1" x14ac:dyDescent="0.2">
      <c r="A72" s="3"/>
      <c r="B72" s="3"/>
      <c r="C72" s="2" t="s">
        <v>7</v>
      </c>
      <c r="D72" s="61">
        <v>17</v>
      </c>
      <c r="E72" s="31">
        <v>3.66</v>
      </c>
      <c r="F72" s="31">
        <f t="shared" si="6"/>
        <v>62.22</v>
      </c>
      <c r="G72" s="38">
        <v>0.23</v>
      </c>
      <c r="H72" s="31">
        <f t="shared" si="7"/>
        <v>4.5018000000000002</v>
      </c>
      <c r="I72" s="31">
        <f t="shared" si="8"/>
        <v>76.530599999999993</v>
      </c>
    </row>
    <row r="73" spans="1:9" ht="15" customHeight="1" x14ac:dyDescent="0.2">
      <c r="A73" s="2">
        <v>3</v>
      </c>
      <c r="B73" s="2" t="s">
        <v>11</v>
      </c>
      <c r="C73" s="2" t="s">
        <v>6</v>
      </c>
      <c r="D73" s="61">
        <v>0</v>
      </c>
      <c r="E73" s="31">
        <v>7.15</v>
      </c>
      <c r="F73" s="31">
        <f t="shared" si="6"/>
        <v>0</v>
      </c>
      <c r="G73" s="38">
        <v>0.23</v>
      </c>
      <c r="H73" s="31">
        <f t="shared" si="7"/>
        <v>8.7945000000000011</v>
      </c>
      <c r="I73" s="31">
        <f t="shared" si="8"/>
        <v>0</v>
      </c>
    </row>
    <row r="74" spans="1:9" ht="15" customHeight="1" x14ac:dyDescent="0.2">
      <c r="A74" s="3"/>
      <c r="B74" s="3"/>
      <c r="C74" s="2" t="s">
        <v>7</v>
      </c>
      <c r="D74" s="61">
        <v>0</v>
      </c>
      <c r="E74" s="31">
        <v>7.15</v>
      </c>
      <c r="F74" s="31">
        <f t="shared" si="6"/>
        <v>0</v>
      </c>
      <c r="G74" s="38">
        <v>0.23</v>
      </c>
      <c r="H74" s="31">
        <f t="shared" si="7"/>
        <v>8.7945000000000011</v>
      </c>
      <c r="I74" s="31">
        <f t="shared" si="8"/>
        <v>0</v>
      </c>
    </row>
    <row r="75" spans="1:9" ht="15" customHeight="1" x14ac:dyDescent="0.2">
      <c r="A75" s="49" t="s">
        <v>84</v>
      </c>
      <c r="B75" s="50"/>
      <c r="C75" s="50"/>
      <c r="D75" s="50"/>
      <c r="E75" s="51"/>
      <c r="F75" s="52"/>
      <c r="G75" s="53"/>
      <c r="H75" s="52"/>
      <c r="I75" s="52"/>
    </row>
    <row r="76" spans="1:9" ht="15" customHeight="1" x14ac:dyDescent="0.2">
      <c r="A76" s="13" t="s">
        <v>4</v>
      </c>
      <c r="B76" s="14"/>
      <c r="C76" s="14"/>
      <c r="D76" s="14"/>
      <c r="E76" s="26"/>
      <c r="F76" s="25"/>
      <c r="G76" s="39"/>
      <c r="H76" s="25"/>
      <c r="I76" s="25"/>
    </row>
    <row r="77" spans="1:9" ht="15" customHeight="1" x14ac:dyDescent="0.2">
      <c r="A77" s="2">
        <v>1</v>
      </c>
      <c r="B77" s="2" t="s">
        <v>86</v>
      </c>
      <c r="C77" s="2" t="s">
        <v>87</v>
      </c>
      <c r="D77" s="2">
        <v>15</v>
      </c>
      <c r="E77" s="30">
        <v>5</v>
      </c>
      <c r="F77" s="31">
        <f t="shared" si="0"/>
        <v>75</v>
      </c>
      <c r="G77" s="38">
        <v>0</v>
      </c>
      <c r="H77" s="31">
        <f t="shared" si="1"/>
        <v>5</v>
      </c>
      <c r="I77" s="31">
        <f t="shared" si="2"/>
        <v>75</v>
      </c>
    </row>
    <row r="78" spans="1:9" ht="15" customHeight="1" x14ac:dyDescent="0.2">
      <c r="A78" s="2">
        <v>2</v>
      </c>
      <c r="B78" s="2" t="s">
        <v>88</v>
      </c>
      <c r="C78" s="2" t="s">
        <v>87</v>
      </c>
      <c r="D78" s="2">
        <v>10</v>
      </c>
      <c r="E78" s="30">
        <v>9</v>
      </c>
      <c r="F78" s="31">
        <f t="shared" si="0"/>
        <v>90</v>
      </c>
      <c r="G78" s="38">
        <v>0</v>
      </c>
      <c r="H78" s="31">
        <f t="shared" si="1"/>
        <v>9</v>
      </c>
      <c r="I78" s="31">
        <f t="shared" si="2"/>
        <v>90</v>
      </c>
    </row>
    <row r="79" spans="1:9" ht="15" customHeight="1" x14ac:dyDescent="0.2">
      <c r="A79" s="2">
        <v>3</v>
      </c>
      <c r="B79" s="2" t="s">
        <v>90</v>
      </c>
      <c r="C79" s="2" t="s">
        <v>87</v>
      </c>
      <c r="D79" s="2">
        <v>7</v>
      </c>
      <c r="E79" s="30">
        <v>10</v>
      </c>
      <c r="F79" s="31">
        <f t="shared" si="0"/>
        <v>70</v>
      </c>
      <c r="G79" s="38">
        <v>0</v>
      </c>
      <c r="H79" s="31">
        <f t="shared" si="1"/>
        <v>10</v>
      </c>
      <c r="I79" s="31">
        <f t="shared" si="2"/>
        <v>70</v>
      </c>
    </row>
    <row r="80" spans="1:9" ht="15" customHeight="1" x14ac:dyDescent="0.2">
      <c r="A80" s="2">
        <v>4</v>
      </c>
      <c r="B80" s="2" t="s">
        <v>91</v>
      </c>
      <c r="C80" s="2" t="s">
        <v>87</v>
      </c>
      <c r="D80" s="2">
        <v>85</v>
      </c>
      <c r="E80" s="30">
        <v>11</v>
      </c>
      <c r="F80" s="31">
        <f t="shared" si="0"/>
        <v>935</v>
      </c>
      <c r="G80" s="38">
        <v>0</v>
      </c>
      <c r="H80" s="31">
        <f t="shared" si="1"/>
        <v>11</v>
      </c>
      <c r="I80" s="31">
        <f t="shared" si="2"/>
        <v>935</v>
      </c>
    </row>
    <row r="81" spans="1:9" ht="15" customHeight="1" x14ac:dyDescent="0.2">
      <c r="A81" s="2">
        <v>5</v>
      </c>
      <c r="B81" s="2" t="s">
        <v>92</v>
      </c>
      <c r="C81" s="2" t="s">
        <v>87</v>
      </c>
      <c r="D81" s="2">
        <v>45</v>
      </c>
      <c r="E81" s="30">
        <v>21.3</v>
      </c>
      <c r="F81" s="31">
        <f t="shared" si="0"/>
        <v>958.5</v>
      </c>
      <c r="G81" s="38">
        <v>0</v>
      </c>
      <c r="H81" s="31">
        <f t="shared" si="1"/>
        <v>21.3</v>
      </c>
      <c r="I81" s="31">
        <f t="shared" si="2"/>
        <v>958.5</v>
      </c>
    </row>
    <row r="82" spans="1:9" ht="15" customHeight="1" x14ac:dyDescent="0.2">
      <c r="A82" s="2">
        <v>6</v>
      </c>
      <c r="B82" s="2" t="s">
        <v>11</v>
      </c>
      <c r="C82" s="2" t="s">
        <v>87</v>
      </c>
      <c r="D82" s="2">
        <v>10</v>
      </c>
      <c r="E82" s="30">
        <v>40.9</v>
      </c>
      <c r="F82" s="31">
        <f t="shared" si="0"/>
        <v>409</v>
      </c>
      <c r="G82" s="38">
        <v>0</v>
      </c>
      <c r="H82" s="31">
        <f t="shared" si="1"/>
        <v>40.9</v>
      </c>
      <c r="I82" s="31">
        <f t="shared" si="2"/>
        <v>409</v>
      </c>
    </row>
    <row r="83" spans="1:9" ht="15" customHeight="1" x14ac:dyDescent="0.2">
      <c r="A83" s="13" t="s">
        <v>14</v>
      </c>
      <c r="B83" s="14"/>
      <c r="C83" s="14"/>
      <c r="D83" s="14"/>
      <c r="E83" s="26"/>
      <c r="F83" s="25"/>
      <c r="G83" s="39"/>
      <c r="H83" s="25"/>
      <c r="I83" s="25"/>
    </row>
    <row r="84" spans="1:9" ht="15" customHeight="1" x14ac:dyDescent="0.2">
      <c r="A84" s="2">
        <v>1</v>
      </c>
      <c r="B84" s="2" t="s">
        <v>86</v>
      </c>
      <c r="C84" s="2" t="s">
        <v>87</v>
      </c>
      <c r="D84" s="2">
        <v>160</v>
      </c>
      <c r="E84" s="30">
        <v>6</v>
      </c>
      <c r="F84" s="31">
        <f t="shared" si="0"/>
        <v>960</v>
      </c>
      <c r="G84" s="38">
        <v>0</v>
      </c>
      <c r="H84" s="31">
        <f t="shared" si="1"/>
        <v>6</v>
      </c>
      <c r="I84" s="31">
        <f t="shared" si="2"/>
        <v>960</v>
      </c>
    </row>
    <row r="85" spans="1:9" ht="15" customHeight="1" x14ac:dyDescent="0.2">
      <c r="A85" s="2">
        <v>2</v>
      </c>
      <c r="B85" s="2" t="s">
        <v>88</v>
      </c>
      <c r="C85" s="2" t="s">
        <v>87</v>
      </c>
      <c r="D85" s="2">
        <v>90</v>
      </c>
      <c r="E85" s="30">
        <v>11.5</v>
      </c>
      <c r="F85" s="31">
        <f t="shared" ref="F85:F145" si="9">D85*E85</f>
        <v>1035</v>
      </c>
      <c r="G85" s="38">
        <v>0</v>
      </c>
      <c r="H85" s="31">
        <f t="shared" ref="H85:H145" si="10">(E85+(E85*G85))</f>
        <v>11.5</v>
      </c>
      <c r="I85" s="31">
        <f t="shared" ref="I85:I145" si="11">(D85*E85)+(D85*E85*G85)</f>
        <v>1035</v>
      </c>
    </row>
    <row r="86" spans="1:9" ht="15" customHeight="1" x14ac:dyDescent="0.2">
      <c r="A86" s="2">
        <v>3</v>
      </c>
      <c r="B86" s="2" t="s">
        <v>90</v>
      </c>
      <c r="C86" s="2" t="s">
        <v>87</v>
      </c>
      <c r="D86" s="2">
        <v>10</v>
      </c>
      <c r="E86" s="30">
        <v>13</v>
      </c>
      <c r="F86" s="31">
        <f t="shared" si="9"/>
        <v>130</v>
      </c>
      <c r="G86" s="38">
        <v>0</v>
      </c>
      <c r="H86" s="31">
        <f t="shared" si="10"/>
        <v>13</v>
      </c>
      <c r="I86" s="31">
        <f t="shared" si="11"/>
        <v>130</v>
      </c>
    </row>
    <row r="87" spans="1:9" ht="15" customHeight="1" x14ac:dyDescent="0.2">
      <c r="A87" s="2">
        <v>4</v>
      </c>
      <c r="B87" s="2" t="s">
        <v>91</v>
      </c>
      <c r="C87" s="2" t="s">
        <v>87</v>
      </c>
      <c r="D87" s="2">
        <v>5</v>
      </c>
      <c r="E87" s="30">
        <v>15.3</v>
      </c>
      <c r="F87" s="31">
        <f t="shared" si="9"/>
        <v>76.5</v>
      </c>
      <c r="G87" s="38">
        <v>0</v>
      </c>
      <c r="H87" s="31">
        <f t="shared" si="10"/>
        <v>15.3</v>
      </c>
      <c r="I87" s="31">
        <f t="shared" si="11"/>
        <v>76.5</v>
      </c>
    </row>
    <row r="88" spans="1:9" ht="15" customHeight="1" x14ac:dyDescent="0.2">
      <c r="A88" s="2">
        <v>5</v>
      </c>
      <c r="B88" s="2" t="s">
        <v>92</v>
      </c>
      <c r="C88" s="2" t="s">
        <v>87</v>
      </c>
      <c r="D88" s="2">
        <v>0</v>
      </c>
      <c r="E88" s="30">
        <v>29.3</v>
      </c>
      <c r="F88" s="31">
        <f t="shared" si="9"/>
        <v>0</v>
      </c>
      <c r="G88" s="38">
        <v>0</v>
      </c>
      <c r="H88" s="31">
        <f t="shared" si="10"/>
        <v>29.3</v>
      </c>
      <c r="I88" s="31">
        <f t="shared" si="11"/>
        <v>0</v>
      </c>
    </row>
    <row r="89" spans="1:9" ht="15" customHeight="1" x14ac:dyDescent="0.2">
      <c r="A89" s="2">
        <v>6</v>
      </c>
      <c r="B89" s="2" t="s">
        <v>11</v>
      </c>
      <c r="C89" s="2" t="s">
        <v>87</v>
      </c>
      <c r="D89" s="2">
        <v>0</v>
      </c>
      <c r="E89" s="30">
        <v>58.9</v>
      </c>
      <c r="F89" s="31">
        <f t="shared" si="9"/>
        <v>0</v>
      </c>
      <c r="G89" s="38">
        <v>0</v>
      </c>
      <c r="H89" s="31">
        <f t="shared" si="10"/>
        <v>58.9</v>
      </c>
      <c r="I89" s="31">
        <f t="shared" si="11"/>
        <v>0</v>
      </c>
    </row>
    <row r="90" spans="1:9" ht="15" customHeight="1" x14ac:dyDescent="0.2">
      <c r="A90" s="13" t="s">
        <v>93</v>
      </c>
      <c r="B90" s="14"/>
      <c r="C90" s="14"/>
      <c r="D90" s="14"/>
      <c r="E90" s="26"/>
      <c r="F90" s="25"/>
      <c r="G90" s="39"/>
      <c r="H90" s="25"/>
      <c r="I90" s="25"/>
    </row>
    <row r="91" spans="1:9" ht="15" customHeight="1" x14ac:dyDescent="0.2">
      <c r="A91" s="2">
        <v>1</v>
      </c>
      <c r="B91" s="2" t="s">
        <v>86</v>
      </c>
      <c r="C91" s="2" t="s">
        <v>87</v>
      </c>
      <c r="D91" s="2">
        <v>34</v>
      </c>
      <c r="E91" s="30">
        <v>16</v>
      </c>
      <c r="F91" s="31">
        <f t="shared" si="9"/>
        <v>544</v>
      </c>
      <c r="G91" s="38">
        <v>0</v>
      </c>
      <c r="H91" s="31">
        <f t="shared" si="10"/>
        <v>16</v>
      </c>
      <c r="I91" s="31">
        <f t="shared" si="11"/>
        <v>544</v>
      </c>
    </row>
    <row r="92" spans="1:9" ht="15" customHeight="1" x14ac:dyDescent="0.2">
      <c r="A92" s="2">
        <v>2</v>
      </c>
      <c r="B92" s="2" t="s">
        <v>88</v>
      </c>
      <c r="C92" s="2" t="s">
        <v>87</v>
      </c>
      <c r="D92" s="2">
        <v>8</v>
      </c>
      <c r="E92" s="30">
        <v>17</v>
      </c>
      <c r="F92" s="31">
        <f t="shared" si="9"/>
        <v>136</v>
      </c>
      <c r="G92" s="38">
        <v>0</v>
      </c>
      <c r="H92" s="31">
        <f t="shared" si="10"/>
        <v>17</v>
      </c>
      <c r="I92" s="31">
        <f t="shared" si="11"/>
        <v>136</v>
      </c>
    </row>
    <row r="93" spans="1:9" ht="15" customHeight="1" x14ac:dyDescent="0.2">
      <c r="A93" s="2">
        <v>3</v>
      </c>
      <c r="B93" s="2" t="s">
        <v>90</v>
      </c>
      <c r="C93" s="2" t="s">
        <v>87</v>
      </c>
      <c r="D93" s="2">
        <v>8</v>
      </c>
      <c r="E93" s="30">
        <v>18.3</v>
      </c>
      <c r="F93" s="31">
        <f t="shared" si="9"/>
        <v>146.4</v>
      </c>
      <c r="G93" s="38">
        <v>0</v>
      </c>
      <c r="H93" s="31">
        <f t="shared" si="10"/>
        <v>18.3</v>
      </c>
      <c r="I93" s="31">
        <f t="shared" si="11"/>
        <v>146.4</v>
      </c>
    </row>
    <row r="94" spans="1:9" ht="15" customHeight="1" x14ac:dyDescent="0.2">
      <c r="A94" s="2">
        <v>4</v>
      </c>
      <c r="B94" s="2" t="s">
        <v>91</v>
      </c>
      <c r="C94" s="2" t="s">
        <v>87</v>
      </c>
      <c r="D94" s="2">
        <v>7</v>
      </c>
      <c r="E94" s="30">
        <v>20.6</v>
      </c>
      <c r="F94" s="31">
        <f t="shared" si="9"/>
        <v>144.20000000000002</v>
      </c>
      <c r="G94" s="38">
        <v>0</v>
      </c>
      <c r="H94" s="31">
        <f t="shared" si="10"/>
        <v>20.6</v>
      </c>
      <c r="I94" s="31">
        <f t="shared" si="11"/>
        <v>144.20000000000002</v>
      </c>
    </row>
    <row r="95" spans="1:9" ht="15" customHeight="1" x14ac:dyDescent="0.2">
      <c r="A95" s="2">
        <v>5</v>
      </c>
      <c r="B95" s="2" t="s">
        <v>92</v>
      </c>
      <c r="C95" s="2" t="s">
        <v>87</v>
      </c>
      <c r="D95" s="2">
        <v>5</v>
      </c>
      <c r="E95" s="30">
        <v>34.6</v>
      </c>
      <c r="F95" s="31">
        <f t="shared" si="9"/>
        <v>173</v>
      </c>
      <c r="G95" s="38">
        <v>0</v>
      </c>
      <c r="H95" s="31">
        <f t="shared" si="10"/>
        <v>34.6</v>
      </c>
      <c r="I95" s="31">
        <f t="shared" si="11"/>
        <v>173</v>
      </c>
    </row>
    <row r="96" spans="1:9" ht="15" customHeight="1" x14ac:dyDescent="0.2">
      <c r="A96" s="2">
        <v>6</v>
      </c>
      <c r="B96" s="2" t="s">
        <v>94</v>
      </c>
      <c r="C96" s="2" t="s">
        <v>87</v>
      </c>
      <c r="D96" s="2">
        <v>5</v>
      </c>
      <c r="E96" s="30">
        <v>64.2</v>
      </c>
      <c r="F96" s="31">
        <f t="shared" si="9"/>
        <v>321</v>
      </c>
      <c r="G96" s="38">
        <v>0</v>
      </c>
      <c r="H96" s="31">
        <f t="shared" si="10"/>
        <v>64.2</v>
      </c>
      <c r="I96" s="31">
        <f t="shared" si="11"/>
        <v>321</v>
      </c>
    </row>
    <row r="97" spans="1:9" ht="15" customHeight="1" x14ac:dyDescent="0.2">
      <c r="A97" s="13" t="s">
        <v>54</v>
      </c>
      <c r="B97" s="14"/>
      <c r="C97" s="14"/>
      <c r="D97" s="14"/>
      <c r="E97" s="26"/>
      <c r="F97" s="25"/>
      <c r="G97" s="39"/>
      <c r="H97" s="25"/>
      <c r="I97" s="25"/>
    </row>
    <row r="98" spans="1:9" ht="15" customHeight="1" x14ac:dyDescent="0.2">
      <c r="A98" s="2">
        <v>1</v>
      </c>
      <c r="B98" s="2" t="s">
        <v>86</v>
      </c>
      <c r="C98" s="2" t="s">
        <v>87</v>
      </c>
      <c r="D98" s="2">
        <v>9</v>
      </c>
      <c r="E98" s="30">
        <v>19</v>
      </c>
      <c r="F98" s="31">
        <f t="shared" si="9"/>
        <v>171</v>
      </c>
      <c r="G98" s="38">
        <v>0</v>
      </c>
      <c r="H98" s="31">
        <f t="shared" si="10"/>
        <v>19</v>
      </c>
      <c r="I98" s="31">
        <f t="shared" si="11"/>
        <v>171</v>
      </c>
    </row>
    <row r="99" spans="1:9" ht="15" customHeight="1" x14ac:dyDescent="0.2">
      <c r="A99" s="2">
        <v>2</v>
      </c>
      <c r="B99" s="2" t="s">
        <v>88</v>
      </c>
      <c r="C99" s="2" t="s">
        <v>87</v>
      </c>
      <c r="D99" s="2">
        <v>8</v>
      </c>
      <c r="E99" s="30">
        <v>20</v>
      </c>
      <c r="F99" s="31">
        <f t="shared" si="9"/>
        <v>160</v>
      </c>
      <c r="G99" s="38">
        <v>0</v>
      </c>
      <c r="H99" s="31">
        <f t="shared" si="10"/>
        <v>20</v>
      </c>
      <c r="I99" s="31">
        <f t="shared" si="11"/>
        <v>160</v>
      </c>
    </row>
    <row r="100" spans="1:9" ht="15" customHeight="1" x14ac:dyDescent="0.2">
      <c r="A100" s="2">
        <v>3</v>
      </c>
      <c r="B100" s="2" t="s">
        <v>95</v>
      </c>
      <c r="C100" s="2" t="s">
        <v>87</v>
      </c>
      <c r="D100" s="2">
        <v>5</v>
      </c>
      <c r="E100" s="30">
        <v>21.3</v>
      </c>
      <c r="F100" s="31">
        <f t="shared" si="9"/>
        <v>106.5</v>
      </c>
      <c r="G100" s="38">
        <v>0</v>
      </c>
      <c r="H100" s="31">
        <f t="shared" si="10"/>
        <v>21.3</v>
      </c>
      <c r="I100" s="31">
        <f t="shared" si="11"/>
        <v>106.5</v>
      </c>
    </row>
    <row r="101" spans="1:9" ht="15" customHeight="1" x14ac:dyDescent="0.2">
      <c r="A101" s="2">
        <v>4</v>
      </c>
      <c r="B101" s="2" t="s">
        <v>91</v>
      </c>
      <c r="C101" s="2" t="s">
        <v>87</v>
      </c>
      <c r="D101" s="2">
        <v>5</v>
      </c>
      <c r="E101" s="30">
        <v>23.6</v>
      </c>
      <c r="F101" s="31">
        <f t="shared" si="9"/>
        <v>118</v>
      </c>
      <c r="G101" s="38">
        <v>0</v>
      </c>
      <c r="H101" s="31">
        <f t="shared" si="10"/>
        <v>23.6</v>
      </c>
      <c r="I101" s="31">
        <f t="shared" si="11"/>
        <v>118</v>
      </c>
    </row>
    <row r="102" spans="1:9" ht="15" customHeight="1" x14ac:dyDescent="0.2">
      <c r="A102" s="2">
        <v>5</v>
      </c>
      <c r="B102" s="2" t="s">
        <v>92</v>
      </c>
      <c r="C102" s="2" t="s">
        <v>87</v>
      </c>
      <c r="D102" s="2">
        <v>5</v>
      </c>
      <c r="E102" s="30">
        <v>37.6</v>
      </c>
      <c r="F102" s="31">
        <f t="shared" si="9"/>
        <v>188</v>
      </c>
      <c r="G102" s="38">
        <v>0</v>
      </c>
      <c r="H102" s="31">
        <f t="shared" si="10"/>
        <v>37.6</v>
      </c>
      <c r="I102" s="31">
        <f t="shared" si="11"/>
        <v>188</v>
      </c>
    </row>
    <row r="103" spans="1:9" ht="15" customHeight="1" x14ac:dyDescent="0.2">
      <c r="A103" s="2">
        <v>6</v>
      </c>
      <c r="B103" s="2" t="s">
        <v>11</v>
      </c>
      <c r="C103" s="2" t="s">
        <v>87</v>
      </c>
      <c r="D103" s="2">
        <v>5</v>
      </c>
      <c r="E103" s="30">
        <v>67.2</v>
      </c>
      <c r="F103" s="31">
        <f t="shared" si="9"/>
        <v>336</v>
      </c>
      <c r="G103" s="38">
        <v>0</v>
      </c>
      <c r="H103" s="31">
        <f t="shared" si="10"/>
        <v>67.2</v>
      </c>
      <c r="I103" s="31">
        <f t="shared" si="11"/>
        <v>336</v>
      </c>
    </row>
    <row r="104" spans="1:9" ht="15" customHeight="1" x14ac:dyDescent="0.2">
      <c r="A104" s="13" t="s">
        <v>64</v>
      </c>
      <c r="B104" s="14"/>
      <c r="C104" s="14"/>
      <c r="D104" s="14"/>
      <c r="E104" s="26"/>
      <c r="F104" s="25"/>
      <c r="G104" s="39"/>
      <c r="H104" s="25"/>
      <c r="I104" s="25"/>
    </row>
    <row r="105" spans="1:9" ht="15" customHeight="1" x14ac:dyDescent="0.2">
      <c r="A105" s="2">
        <v>1</v>
      </c>
      <c r="B105" s="2" t="s">
        <v>86</v>
      </c>
      <c r="C105" s="2" t="s">
        <v>87</v>
      </c>
      <c r="D105" s="3">
        <v>1</v>
      </c>
      <c r="E105" s="31">
        <v>4.2</v>
      </c>
      <c r="F105" s="31">
        <f t="shared" si="9"/>
        <v>4.2</v>
      </c>
      <c r="G105" s="38">
        <v>0</v>
      </c>
      <c r="H105" s="31">
        <f t="shared" si="10"/>
        <v>4.2</v>
      </c>
      <c r="I105" s="31">
        <f t="shared" si="11"/>
        <v>4.2</v>
      </c>
    </row>
    <row r="106" spans="1:9" ht="15" customHeight="1" x14ac:dyDescent="0.2">
      <c r="A106" s="2">
        <v>2</v>
      </c>
      <c r="B106" s="2" t="s">
        <v>88</v>
      </c>
      <c r="C106" s="2" t="s">
        <v>87</v>
      </c>
      <c r="D106" s="3">
        <v>1</v>
      </c>
      <c r="E106" s="31">
        <v>4.2</v>
      </c>
      <c r="F106" s="31">
        <f t="shared" si="9"/>
        <v>4.2</v>
      </c>
      <c r="G106" s="38">
        <v>0</v>
      </c>
      <c r="H106" s="31">
        <f t="shared" si="10"/>
        <v>4.2</v>
      </c>
      <c r="I106" s="31">
        <f t="shared" si="11"/>
        <v>4.2</v>
      </c>
    </row>
    <row r="107" spans="1:9" ht="15" customHeight="1" x14ac:dyDescent="0.2">
      <c r="A107" s="2">
        <v>3</v>
      </c>
      <c r="B107" s="2" t="s">
        <v>90</v>
      </c>
      <c r="C107" s="2" t="s">
        <v>87</v>
      </c>
      <c r="D107" s="3">
        <v>3</v>
      </c>
      <c r="E107" s="31">
        <v>4.2</v>
      </c>
      <c r="F107" s="31">
        <f t="shared" si="9"/>
        <v>12.600000000000001</v>
      </c>
      <c r="G107" s="38">
        <v>0</v>
      </c>
      <c r="H107" s="31">
        <f t="shared" si="10"/>
        <v>4.2</v>
      </c>
      <c r="I107" s="31">
        <f t="shared" si="11"/>
        <v>12.600000000000001</v>
      </c>
    </row>
    <row r="108" spans="1:9" ht="15" customHeight="1" x14ac:dyDescent="0.2">
      <c r="A108" s="2">
        <v>4</v>
      </c>
      <c r="B108" s="2" t="s">
        <v>91</v>
      </c>
      <c r="C108" s="2" t="s">
        <v>87</v>
      </c>
      <c r="D108" s="3">
        <v>0</v>
      </c>
      <c r="E108" s="31">
        <v>5.9</v>
      </c>
      <c r="F108" s="31">
        <f t="shared" si="9"/>
        <v>0</v>
      </c>
      <c r="G108" s="38">
        <v>0</v>
      </c>
      <c r="H108" s="31">
        <f t="shared" si="10"/>
        <v>5.9</v>
      </c>
      <c r="I108" s="31">
        <f t="shared" si="11"/>
        <v>0</v>
      </c>
    </row>
    <row r="109" spans="1:9" ht="15" customHeight="1" x14ac:dyDescent="0.2">
      <c r="A109" s="2">
        <v>5</v>
      </c>
      <c r="B109" s="2" t="s">
        <v>92</v>
      </c>
      <c r="C109" s="2" t="s">
        <v>87</v>
      </c>
      <c r="D109" s="3">
        <v>0</v>
      </c>
      <c r="E109" s="31">
        <v>5.9</v>
      </c>
      <c r="F109" s="31">
        <f t="shared" si="9"/>
        <v>0</v>
      </c>
      <c r="G109" s="38">
        <v>0</v>
      </c>
      <c r="H109" s="31">
        <f t="shared" si="10"/>
        <v>5.9</v>
      </c>
      <c r="I109" s="31">
        <f t="shared" si="11"/>
        <v>0</v>
      </c>
    </row>
    <row r="110" spans="1:9" ht="15" customHeight="1" x14ac:dyDescent="0.2">
      <c r="A110" s="2">
        <v>6</v>
      </c>
      <c r="B110" s="2" t="s">
        <v>11</v>
      </c>
      <c r="C110" s="2" t="s">
        <v>87</v>
      </c>
      <c r="D110" s="3">
        <v>0</v>
      </c>
      <c r="E110" s="31">
        <v>8.5</v>
      </c>
      <c r="F110" s="31">
        <f t="shared" si="9"/>
        <v>0</v>
      </c>
      <c r="G110" s="38">
        <v>0</v>
      </c>
      <c r="H110" s="31">
        <f t="shared" si="10"/>
        <v>8.5</v>
      </c>
      <c r="I110" s="31">
        <f t="shared" si="11"/>
        <v>0</v>
      </c>
    </row>
    <row r="111" spans="1:9" ht="15" customHeight="1" x14ac:dyDescent="0.2">
      <c r="A111" s="13" t="s">
        <v>96</v>
      </c>
      <c r="B111" s="14"/>
      <c r="C111" s="14"/>
      <c r="D111" s="14"/>
      <c r="E111" s="26"/>
      <c r="F111" s="25"/>
      <c r="G111" s="39"/>
      <c r="H111" s="25"/>
      <c r="I111" s="25"/>
    </row>
    <row r="112" spans="1:9" ht="15" customHeight="1" x14ac:dyDescent="0.2">
      <c r="A112" s="2">
        <v>1</v>
      </c>
      <c r="B112" s="2" t="s">
        <v>86</v>
      </c>
      <c r="C112" s="2" t="s">
        <v>87</v>
      </c>
      <c r="D112" s="3">
        <v>0</v>
      </c>
      <c r="E112" s="31">
        <v>1.2</v>
      </c>
      <c r="F112" s="31">
        <f t="shared" si="9"/>
        <v>0</v>
      </c>
      <c r="G112" s="38">
        <v>0</v>
      </c>
      <c r="H112" s="31">
        <f t="shared" si="10"/>
        <v>1.2</v>
      </c>
      <c r="I112" s="31">
        <f t="shared" si="11"/>
        <v>0</v>
      </c>
    </row>
    <row r="113" spans="1:9" ht="15" customHeight="1" x14ac:dyDescent="0.2">
      <c r="A113" s="2">
        <v>2</v>
      </c>
      <c r="B113" s="2" t="s">
        <v>88</v>
      </c>
      <c r="C113" s="2" t="s">
        <v>87</v>
      </c>
      <c r="D113" s="3">
        <v>1</v>
      </c>
      <c r="E113" s="31">
        <v>1.2</v>
      </c>
      <c r="F113" s="31">
        <f t="shared" si="9"/>
        <v>1.2</v>
      </c>
      <c r="G113" s="38">
        <v>0</v>
      </c>
      <c r="H113" s="31">
        <f t="shared" si="10"/>
        <v>1.2</v>
      </c>
      <c r="I113" s="31">
        <f t="shared" si="11"/>
        <v>1.2</v>
      </c>
    </row>
    <row r="114" spans="1:9" ht="15" customHeight="1" x14ac:dyDescent="0.2">
      <c r="A114" s="2">
        <v>3</v>
      </c>
      <c r="B114" s="2" t="s">
        <v>90</v>
      </c>
      <c r="C114" s="2" t="s">
        <v>87</v>
      </c>
      <c r="D114" s="3">
        <v>0</v>
      </c>
      <c r="E114" s="31">
        <v>1.2</v>
      </c>
      <c r="F114" s="31">
        <f t="shared" si="9"/>
        <v>0</v>
      </c>
      <c r="G114" s="38">
        <v>0</v>
      </c>
      <c r="H114" s="31">
        <f t="shared" si="10"/>
        <v>1.2</v>
      </c>
      <c r="I114" s="31">
        <f t="shared" si="11"/>
        <v>0</v>
      </c>
    </row>
    <row r="115" spans="1:9" ht="15" customHeight="1" x14ac:dyDescent="0.2">
      <c r="A115" s="2">
        <v>4</v>
      </c>
      <c r="B115" s="2" t="s">
        <v>91</v>
      </c>
      <c r="C115" s="2" t="s">
        <v>87</v>
      </c>
      <c r="D115" s="3">
        <v>0</v>
      </c>
      <c r="E115" s="31">
        <v>2.9</v>
      </c>
      <c r="F115" s="31">
        <f t="shared" si="9"/>
        <v>0</v>
      </c>
      <c r="G115" s="38">
        <v>0</v>
      </c>
      <c r="H115" s="31">
        <f t="shared" si="10"/>
        <v>2.9</v>
      </c>
      <c r="I115" s="31">
        <f t="shared" si="11"/>
        <v>0</v>
      </c>
    </row>
    <row r="116" spans="1:9" ht="15" customHeight="1" x14ac:dyDescent="0.2">
      <c r="A116" s="2">
        <v>5</v>
      </c>
      <c r="B116" s="2" t="s">
        <v>92</v>
      </c>
      <c r="C116" s="2" t="s">
        <v>87</v>
      </c>
      <c r="D116" s="3">
        <v>0</v>
      </c>
      <c r="E116" s="31">
        <v>2.9</v>
      </c>
      <c r="F116" s="31">
        <f t="shared" si="9"/>
        <v>0</v>
      </c>
      <c r="G116" s="38">
        <v>0</v>
      </c>
      <c r="H116" s="31">
        <f t="shared" si="10"/>
        <v>2.9</v>
      </c>
      <c r="I116" s="31">
        <f t="shared" si="11"/>
        <v>0</v>
      </c>
    </row>
    <row r="117" spans="1:9" ht="15" customHeight="1" x14ac:dyDescent="0.2">
      <c r="A117" s="2">
        <v>6</v>
      </c>
      <c r="B117" s="2" t="s">
        <v>11</v>
      </c>
      <c r="C117" s="2" t="s">
        <v>87</v>
      </c>
      <c r="D117" s="3">
        <v>0</v>
      </c>
      <c r="E117" s="31">
        <v>5.5</v>
      </c>
      <c r="F117" s="31">
        <f t="shared" si="9"/>
        <v>0</v>
      </c>
      <c r="G117" s="38">
        <v>0</v>
      </c>
      <c r="H117" s="31">
        <f t="shared" si="10"/>
        <v>5.5</v>
      </c>
      <c r="I117" s="31">
        <f t="shared" si="11"/>
        <v>0</v>
      </c>
    </row>
    <row r="118" spans="1:9" ht="15" customHeight="1" x14ac:dyDescent="0.2">
      <c r="A118" s="44" t="s">
        <v>128</v>
      </c>
      <c r="B118" s="45"/>
      <c r="C118" s="45"/>
      <c r="D118" s="45"/>
      <c r="E118" s="46"/>
      <c r="F118" s="56"/>
      <c r="G118" s="57"/>
      <c r="H118" s="56"/>
      <c r="I118" s="56"/>
    </row>
    <row r="119" spans="1:9" ht="15" customHeight="1" x14ac:dyDescent="0.2">
      <c r="A119" s="13" t="s">
        <v>85</v>
      </c>
      <c r="B119" s="14"/>
      <c r="C119" s="14"/>
      <c r="D119" s="14"/>
      <c r="E119" s="26"/>
      <c r="F119" s="25"/>
      <c r="G119" s="39"/>
      <c r="H119" s="25"/>
      <c r="I119" s="25"/>
    </row>
    <row r="120" spans="1:9" ht="15" customHeight="1" x14ac:dyDescent="0.2">
      <c r="A120" s="2">
        <v>1</v>
      </c>
      <c r="B120" s="2" t="s">
        <v>86</v>
      </c>
      <c r="C120" s="2" t="s">
        <v>87</v>
      </c>
      <c r="D120" s="2">
        <v>4</v>
      </c>
      <c r="E120" s="30">
        <v>5</v>
      </c>
      <c r="F120" s="31">
        <f t="shared" si="9"/>
        <v>20</v>
      </c>
      <c r="G120" s="38">
        <v>0</v>
      </c>
      <c r="H120" s="31">
        <f t="shared" si="10"/>
        <v>5</v>
      </c>
      <c r="I120" s="31">
        <f t="shared" si="11"/>
        <v>20</v>
      </c>
    </row>
    <row r="121" spans="1:9" ht="15" customHeight="1" x14ac:dyDescent="0.2">
      <c r="A121" s="2">
        <v>2</v>
      </c>
      <c r="B121" s="2" t="s">
        <v>88</v>
      </c>
      <c r="C121" s="2" t="s">
        <v>89</v>
      </c>
      <c r="D121" s="2">
        <v>2</v>
      </c>
      <c r="E121" s="30">
        <v>9</v>
      </c>
      <c r="F121" s="31">
        <f t="shared" si="9"/>
        <v>18</v>
      </c>
      <c r="G121" s="38">
        <v>0</v>
      </c>
      <c r="H121" s="31">
        <f t="shared" si="10"/>
        <v>9</v>
      </c>
      <c r="I121" s="31">
        <f t="shared" si="11"/>
        <v>18</v>
      </c>
    </row>
    <row r="122" spans="1:9" ht="15" customHeight="1" x14ac:dyDescent="0.2">
      <c r="A122" s="2">
        <v>3</v>
      </c>
      <c r="B122" s="2" t="s">
        <v>90</v>
      </c>
      <c r="C122" s="2" t="s">
        <v>87</v>
      </c>
      <c r="D122" s="2">
        <v>0</v>
      </c>
      <c r="E122" s="30">
        <v>10</v>
      </c>
      <c r="F122" s="31">
        <f t="shared" si="9"/>
        <v>0</v>
      </c>
      <c r="G122" s="38">
        <v>0</v>
      </c>
      <c r="H122" s="31">
        <f t="shared" si="10"/>
        <v>10</v>
      </c>
      <c r="I122" s="31">
        <f t="shared" si="11"/>
        <v>0</v>
      </c>
    </row>
    <row r="123" spans="1:9" ht="15" customHeight="1" x14ac:dyDescent="0.2">
      <c r="A123" s="2">
        <v>4</v>
      </c>
      <c r="B123" s="2" t="s">
        <v>91</v>
      </c>
      <c r="C123" s="2" t="s">
        <v>87</v>
      </c>
      <c r="D123" s="2">
        <v>70</v>
      </c>
      <c r="E123" s="30">
        <v>11.5</v>
      </c>
      <c r="F123" s="31">
        <f t="shared" si="9"/>
        <v>805</v>
      </c>
      <c r="G123" s="38">
        <v>0</v>
      </c>
      <c r="H123" s="31">
        <f t="shared" si="10"/>
        <v>11.5</v>
      </c>
      <c r="I123" s="31">
        <f t="shared" si="11"/>
        <v>805</v>
      </c>
    </row>
    <row r="124" spans="1:9" ht="15" customHeight="1" x14ac:dyDescent="0.2">
      <c r="A124" s="2">
        <v>5</v>
      </c>
      <c r="B124" s="2" t="s">
        <v>92</v>
      </c>
      <c r="C124" s="2" t="s">
        <v>87</v>
      </c>
      <c r="D124" s="2">
        <v>30</v>
      </c>
      <c r="E124" s="30">
        <v>21.8</v>
      </c>
      <c r="F124" s="31">
        <f t="shared" si="9"/>
        <v>654</v>
      </c>
      <c r="G124" s="38">
        <v>0</v>
      </c>
      <c r="H124" s="31">
        <f t="shared" si="10"/>
        <v>21.8</v>
      </c>
      <c r="I124" s="31">
        <f t="shared" si="11"/>
        <v>654</v>
      </c>
    </row>
    <row r="125" spans="1:9" ht="15" customHeight="1" x14ac:dyDescent="0.2">
      <c r="A125" s="13" t="s">
        <v>14</v>
      </c>
      <c r="B125" s="14"/>
      <c r="C125" s="18"/>
      <c r="D125" s="18"/>
      <c r="E125" s="29"/>
      <c r="F125" s="25"/>
      <c r="G125" s="39"/>
      <c r="H125" s="25">
        <f t="shared" si="10"/>
        <v>0</v>
      </c>
      <c r="I125" s="25"/>
    </row>
    <row r="126" spans="1:9" ht="15" customHeight="1" x14ac:dyDescent="0.2">
      <c r="A126" s="2">
        <v>1</v>
      </c>
      <c r="B126" s="2" t="s">
        <v>86</v>
      </c>
      <c r="C126" s="2"/>
      <c r="D126" s="2">
        <v>40</v>
      </c>
      <c r="E126" s="30">
        <v>6</v>
      </c>
      <c r="F126" s="31">
        <f t="shared" si="9"/>
        <v>240</v>
      </c>
      <c r="G126" s="38">
        <v>0</v>
      </c>
      <c r="H126" s="31">
        <f t="shared" si="10"/>
        <v>6</v>
      </c>
      <c r="I126" s="31">
        <f t="shared" si="11"/>
        <v>240</v>
      </c>
    </row>
    <row r="127" spans="1:9" ht="15" customHeight="1" x14ac:dyDescent="0.2">
      <c r="A127" s="2">
        <v>2</v>
      </c>
      <c r="B127" s="2" t="s">
        <v>88</v>
      </c>
      <c r="C127" s="2"/>
      <c r="D127" s="2">
        <v>0</v>
      </c>
      <c r="E127" s="30">
        <v>11.5</v>
      </c>
      <c r="F127" s="31">
        <f t="shared" si="9"/>
        <v>0</v>
      </c>
      <c r="G127" s="38">
        <v>0</v>
      </c>
      <c r="H127" s="31">
        <f t="shared" si="10"/>
        <v>11.5</v>
      </c>
      <c r="I127" s="31">
        <f t="shared" si="11"/>
        <v>0</v>
      </c>
    </row>
    <row r="128" spans="1:9" ht="15" customHeight="1" x14ac:dyDescent="0.2">
      <c r="A128" s="13" t="s">
        <v>93</v>
      </c>
      <c r="B128" s="14"/>
      <c r="C128" s="14"/>
      <c r="D128" s="14"/>
      <c r="E128" s="29"/>
      <c r="F128" s="25"/>
      <c r="G128" s="39"/>
      <c r="H128" s="25"/>
      <c r="I128" s="25"/>
    </row>
    <row r="129" spans="1:9" ht="15" customHeight="1" x14ac:dyDescent="0.2">
      <c r="A129" s="2">
        <v>1</v>
      </c>
      <c r="B129" s="2" t="s">
        <v>86</v>
      </c>
      <c r="C129" s="2" t="s">
        <v>87</v>
      </c>
      <c r="D129" s="2">
        <v>0</v>
      </c>
      <c r="E129" s="30">
        <v>16</v>
      </c>
      <c r="F129" s="31">
        <f t="shared" si="9"/>
        <v>0</v>
      </c>
      <c r="G129" s="38">
        <v>0</v>
      </c>
      <c r="H129" s="31">
        <f t="shared" si="10"/>
        <v>16</v>
      </c>
      <c r="I129" s="31">
        <f t="shared" si="11"/>
        <v>0</v>
      </c>
    </row>
    <row r="130" spans="1:9" ht="15" customHeight="1" x14ac:dyDescent="0.2">
      <c r="A130" s="2">
        <v>2</v>
      </c>
      <c r="B130" s="2" t="s">
        <v>88</v>
      </c>
      <c r="C130" s="2" t="s">
        <v>87</v>
      </c>
      <c r="D130" s="2">
        <v>1</v>
      </c>
      <c r="E130" s="30">
        <v>17</v>
      </c>
      <c r="F130" s="31">
        <f t="shared" si="9"/>
        <v>17</v>
      </c>
      <c r="G130" s="38">
        <v>0</v>
      </c>
      <c r="H130" s="31">
        <f t="shared" si="10"/>
        <v>17</v>
      </c>
      <c r="I130" s="31">
        <f t="shared" si="11"/>
        <v>17</v>
      </c>
    </row>
    <row r="131" spans="1:9" ht="15" customHeight="1" x14ac:dyDescent="0.2">
      <c r="A131" s="2">
        <v>3</v>
      </c>
      <c r="B131" s="2" t="s">
        <v>90</v>
      </c>
      <c r="C131" s="4" t="s">
        <v>87</v>
      </c>
      <c r="D131" s="2">
        <v>5</v>
      </c>
      <c r="E131" s="30">
        <v>18.3</v>
      </c>
      <c r="F131" s="31">
        <f t="shared" si="9"/>
        <v>91.5</v>
      </c>
      <c r="G131" s="38">
        <v>0</v>
      </c>
      <c r="H131" s="31">
        <f t="shared" si="10"/>
        <v>18.3</v>
      </c>
      <c r="I131" s="31">
        <f t="shared" si="11"/>
        <v>91.5</v>
      </c>
    </row>
    <row r="132" spans="1:9" ht="15" customHeight="1" x14ac:dyDescent="0.2">
      <c r="A132" s="2">
        <v>4</v>
      </c>
      <c r="B132" s="2" t="s">
        <v>91</v>
      </c>
      <c r="C132" s="2" t="s">
        <v>87</v>
      </c>
      <c r="D132" s="2">
        <v>0</v>
      </c>
      <c r="E132" s="30">
        <v>24.6</v>
      </c>
      <c r="F132" s="31">
        <f t="shared" si="9"/>
        <v>0</v>
      </c>
      <c r="G132" s="38">
        <v>0</v>
      </c>
      <c r="H132" s="31">
        <f t="shared" si="10"/>
        <v>24.6</v>
      </c>
      <c r="I132" s="31">
        <f t="shared" si="11"/>
        <v>0</v>
      </c>
    </row>
    <row r="133" spans="1:9" ht="15" customHeight="1" x14ac:dyDescent="0.2">
      <c r="A133" s="44" t="s">
        <v>129</v>
      </c>
      <c r="B133" s="58"/>
      <c r="C133" s="58"/>
      <c r="D133" s="58"/>
      <c r="E133" s="59"/>
      <c r="F133" s="56"/>
      <c r="G133" s="57"/>
      <c r="H133" s="56"/>
      <c r="I133" s="56"/>
    </row>
    <row r="134" spans="1:9" ht="15" customHeight="1" x14ac:dyDescent="0.2">
      <c r="A134" s="13" t="s">
        <v>4</v>
      </c>
      <c r="B134" s="14"/>
      <c r="C134" s="14"/>
      <c r="D134" s="14"/>
      <c r="E134" s="26"/>
      <c r="F134" s="25"/>
      <c r="G134" s="39"/>
      <c r="H134" s="25"/>
      <c r="I134" s="25"/>
    </row>
    <row r="135" spans="1:9" ht="15" customHeight="1" x14ac:dyDescent="0.2">
      <c r="A135" s="2">
        <v>1</v>
      </c>
      <c r="B135" s="2" t="s">
        <v>91</v>
      </c>
      <c r="C135" s="2" t="s">
        <v>87</v>
      </c>
      <c r="D135" s="2">
        <v>45</v>
      </c>
      <c r="E135" s="32">
        <v>11.5</v>
      </c>
      <c r="F135" s="31">
        <f t="shared" si="9"/>
        <v>517.5</v>
      </c>
      <c r="G135" s="38">
        <v>0</v>
      </c>
      <c r="H135" s="31">
        <f t="shared" si="10"/>
        <v>11.5</v>
      </c>
      <c r="I135" s="31">
        <f t="shared" si="11"/>
        <v>517.5</v>
      </c>
    </row>
    <row r="136" spans="1:9" ht="15" customHeight="1" x14ac:dyDescent="0.2">
      <c r="A136" s="17" t="s">
        <v>93</v>
      </c>
      <c r="B136" s="14"/>
      <c r="C136" s="14"/>
      <c r="D136" s="14"/>
      <c r="E136" s="27"/>
      <c r="F136" s="25"/>
      <c r="G136" s="39"/>
      <c r="H136" s="25"/>
      <c r="I136" s="25"/>
    </row>
    <row r="137" spans="1:9" ht="15" customHeight="1" x14ac:dyDescent="0.2">
      <c r="A137" s="2">
        <v>1</v>
      </c>
      <c r="B137" s="2" t="s">
        <v>86</v>
      </c>
      <c r="C137" s="2" t="s">
        <v>87</v>
      </c>
      <c r="D137" s="3">
        <v>2</v>
      </c>
      <c r="E137" s="31">
        <v>16</v>
      </c>
      <c r="F137" s="31">
        <f t="shared" si="9"/>
        <v>32</v>
      </c>
      <c r="G137" s="38">
        <v>0</v>
      </c>
      <c r="H137" s="31">
        <f t="shared" si="10"/>
        <v>16</v>
      </c>
      <c r="I137" s="31">
        <f t="shared" si="11"/>
        <v>32</v>
      </c>
    </row>
    <row r="138" spans="1:9" ht="15" customHeight="1" x14ac:dyDescent="0.2">
      <c r="A138" s="47" t="s">
        <v>97</v>
      </c>
      <c r="B138" s="48"/>
      <c r="C138" s="48"/>
      <c r="D138" s="48"/>
      <c r="E138" s="54"/>
      <c r="F138" s="56"/>
      <c r="G138" s="57"/>
      <c r="H138" s="56"/>
      <c r="I138" s="56"/>
    </row>
    <row r="139" spans="1:9" ht="15" customHeight="1" x14ac:dyDescent="0.2">
      <c r="A139" s="13" t="s">
        <v>98</v>
      </c>
      <c r="B139" s="14"/>
      <c r="C139" s="14"/>
      <c r="D139" s="14"/>
      <c r="E139" s="26"/>
      <c r="F139" s="25"/>
      <c r="G139" s="39"/>
      <c r="H139" s="25"/>
      <c r="I139" s="25"/>
    </row>
    <row r="140" spans="1:9" ht="15" customHeight="1" x14ac:dyDescent="0.2">
      <c r="A140" s="2">
        <v>1</v>
      </c>
      <c r="B140" s="2" t="s">
        <v>99</v>
      </c>
      <c r="C140" s="2" t="s">
        <v>100</v>
      </c>
      <c r="D140" s="2">
        <v>80</v>
      </c>
      <c r="E140" s="30">
        <v>9.3000000000000007</v>
      </c>
      <c r="F140" s="31">
        <f t="shared" si="9"/>
        <v>744</v>
      </c>
      <c r="G140" s="38">
        <v>0.23</v>
      </c>
      <c r="H140" s="31">
        <f t="shared" si="10"/>
        <v>11.439</v>
      </c>
      <c r="I140" s="31">
        <f t="shared" si="11"/>
        <v>915.12</v>
      </c>
    </row>
    <row r="141" spans="1:9" ht="15" customHeight="1" x14ac:dyDescent="0.2">
      <c r="A141" s="3"/>
      <c r="B141" s="3"/>
      <c r="C141" s="2" t="s">
        <v>101</v>
      </c>
      <c r="D141" s="2">
        <v>10</v>
      </c>
      <c r="E141" s="30">
        <v>9.3000000000000007</v>
      </c>
      <c r="F141" s="31">
        <f t="shared" si="9"/>
        <v>93</v>
      </c>
      <c r="G141" s="38">
        <v>0.23</v>
      </c>
      <c r="H141" s="31">
        <f t="shared" si="10"/>
        <v>11.439</v>
      </c>
      <c r="I141" s="31">
        <f t="shared" si="11"/>
        <v>114.39</v>
      </c>
    </row>
    <row r="142" spans="1:9" ht="15" customHeight="1" x14ac:dyDescent="0.2">
      <c r="A142" s="2">
        <v>2</v>
      </c>
      <c r="B142" s="2" t="s">
        <v>102</v>
      </c>
      <c r="C142" s="2" t="s">
        <v>103</v>
      </c>
      <c r="D142" s="2">
        <v>110</v>
      </c>
      <c r="E142" s="30">
        <v>9.3000000000000007</v>
      </c>
      <c r="F142" s="31">
        <f t="shared" si="9"/>
        <v>1023.0000000000001</v>
      </c>
      <c r="G142" s="38">
        <v>0.23</v>
      </c>
      <c r="H142" s="31">
        <f t="shared" si="10"/>
        <v>11.439</v>
      </c>
      <c r="I142" s="31">
        <f t="shared" si="11"/>
        <v>1258.2900000000002</v>
      </c>
    </row>
    <row r="143" spans="1:9" ht="15" customHeight="1" x14ac:dyDescent="0.2">
      <c r="A143" s="3"/>
      <c r="B143" s="3"/>
      <c r="C143" s="2" t="s">
        <v>104</v>
      </c>
      <c r="D143" s="2">
        <v>25</v>
      </c>
      <c r="E143" s="30">
        <v>9.3000000000000007</v>
      </c>
      <c r="F143" s="31">
        <f t="shared" si="9"/>
        <v>232.50000000000003</v>
      </c>
      <c r="G143" s="38">
        <v>0.23</v>
      </c>
      <c r="H143" s="31">
        <f t="shared" si="10"/>
        <v>11.439</v>
      </c>
      <c r="I143" s="31">
        <f t="shared" si="11"/>
        <v>285.97500000000002</v>
      </c>
    </row>
    <row r="144" spans="1:9" ht="15" customHeight="1" x14ac:dyDescent="0.2">
      <c r="A144" s="2">
        <v>3</v>
      </c>
      <c r="B144" s="2" t="s">
        <v>105</v>
      </c>
      <c r="C144" s="2" t="s">
        <v>106</v>
      </c>
      <c r="D144" s="2">
        <v>353</v>
      </c>
      <c r="E144" s="30">
        <v>9.3000000000000007</v>
      </c>
      <c r="F144" s="31">
        <f t="shared" si="9"/>
        <v>3282.9</v>
      </c>
      <c r="G144" s="38">
        <v>0.23</v>
      </c>
      <c r="H144" s="31">
        <f t="shared" si="10"/>
        <v>11.439</v>
      </c>
      <c r="I144" s="31">
        <f t="shared" si="11"/>
        <v>4037.9670000000001</v>
      </c>
    </row>
    <row r="145" spans="1:9" ht="15" customHeight="1" x14ac:dyDescent="0.2">
      <c r="A145" s="3"/>
      <c r="B145" s="3"/>
      <c r="C145" s="2" t="s">
        <v>107</v>
      </c>
      <c r="D145" s="2">
        <v>25</v>
      </c>
      <c r="E145" s="30">
        <v>9.3000000000000007</v>
      </c>
      <c r="F145" s="31">
        <f t="shared" si="9"/>
        <v>232.50000000000003</v>
      </c>
      <c r="G145" s="38">
        <v>0.23</v>
      </c>
      <c r="H145" s="31">
        <f t="shared" si="10"/>
        <v>11.439</v>
      </c>
      <c r="I145" s="31">
        <f t="shared" si="11"/>
        <v>285.97500000000002</v>
      </c>
    </row>
    <row r="146" spans="1:9" ht="15" customHeight="1" x14ac:dyDescent="0.2">
      <c r="A146" s="2">
        <v>4</v>
      </c>
      <c r="B146" s="2" t="s">
        <v>108</v>
      </c>
      <c r="C146" s="2" t="s">
        <v>109</v>
      </c>
      <c r="D146" s="2">
        <v>120</v>
      </c>
      <c r="E146" s="30">
        <v>9.3000000000000007</v>
      </c>
      <c r="F146" s="31">
        <f t="shared" ref="F146:F179" si="12">D146*E146</f>
        <v>1116</v>
      </c>
      <c r="G146" s="38">
        <v>0.23</v>
      </c>
      <c r="H146" s="31">
        <f t="shared" ref="H146:H179" si="13">(E146+(E146*G146))</f>
        <v>11.439</v>
      </c>
      <c r="I146" s="31">
        <f t="shared" ref="I146:I179" si="14">(D146*E146)+(D146*E146*G146)</f>
        <v>1372.68</v>
      </c>
    </row>
    <row r="147" spans="1:9" ht="15" customHeight="1" x14ac:dyDescent="0.2">
      <c r="A147" s="3"/>
      <c r="B147" s="3"/>
      <c r="C147" s="2" t="s">
        <v>110</v>
      </c>
      <c r="D147" s="2">
        <v>50</v>
      </c>
      <c r="E147" s="30">
        <v>9.3000000000000007</v>
      </c>
      <c r="F147" s="31">
        <f t="shared" si="12"/>
        <v>465.00000000000006</v>
      </c>
      <c r="G147" s="38">
        <v>0.23</v>
      </c>
      <c r="H147" s="31">
        <f t="shared" si="13"/>
        <v>11.439</v>
      </c>
      <c r="I147" s="31">
        <f t="shared" si="14"/>
        <v>571.95000000000005</v>
      </c>
    </row>
    <row r="148" spans="1:9" ht="15" customHeight="1" x14ac:dyDescent="0.2">
      <c r="A148" s="13" t="s">
        <v>111</v>
      </c>
      <c r="B148" s="14"/>
      <c r="C148" s="14"/>
      <c r="D148" s="14"/>
      <c r="E148" s="26"/>
      <c r="F148" s="25"/>
      <c r="G148" s="39"/>
      <c r="H148" s="25">
        <f t="shared" si="13"/>
        <v>0</v>
      </c>
      <c r="I148" s="25"/>
    </row>
    <row r="149" spans="1:9" ht="15" customHeight="1" x14ac:dyDescent="0.2">
      <c r="A149" s="2">
        <v>1</v>
      </c>
      <c r="B149" s="2" t="s">
        <v>99</v>
      </c>
      <c r="C149" s="2" t="s">
        <v>6</v>
      </c>
      <c r="D149" s="2">
        <v>10</v>
      </c>
      <c r="E149" s="30">
        <v>15</v>
      </c>
      <c r="F149" s="31">
        <f t="shared" si="12"/>
        <v>150</v>
      </c>
      <c r="G149" s="38">
        <v>0</v>
      </c>
      <c r="H149" s="31">
        <f t="shared" si="13"/>
        <v>15</v>
      </c>
      <c r="I149" s="31">
        <f t="shared" si="14"/>
        <v>150</v>
      </c>
    </row>
    <row r="150" spans="1:9" ht="15" customHeight="1" x14ac:dyDescent="0.2">
      <c r="A150" s="3"/>
      <c r="B150" s="3"/>
      <c r="C150" s="2" t="s">
        <v>7</v>
      </c>
      <c r="D150" s="2">
        <v>10</v>
      </c>
      <c r="E150" s="30">
        <v>17</v>
      </c>
      <c r="F150" s="31">
        <f t="shared" si="12"/>
        <v>170</v>
      </c>
      <c r="G150" s="38">
        <v>0</v>
      </c>
      <c r="H150" s="31">
        <f t="shared" si="13"/>
        <v>17</v>
      </c>
      <c r="I150" s="31">
        <f t="shared" si="14"/>
        <v>170</v>
      </c>
    </row>
    <row r="151" spans="1:9" ht="15" customHeight="1" x14ac:dyDescent="0.2">
      <c r="A151" s="2">
        <v>2</v>
      </c>
      <c r="B151" s="2" t="s">
        <v>102</v>
      </c>
      <c r="C151" s="2" t="s">
        <v>6</v>
      </c>
      <c r="D151" s="2">
        <v>10</v>
      </c>
      <c r="E151" s="30">
        <v>17</v>
      </c>
      <c r="F151" s="31">
        <f t="shared" si="12"/>
        <v>170</v>
      </c>
      <c r="G151" s="38">
        <v>0</v>
      </c>
      <c r="H151" s="31">
        <f t="shared" si="13"/>
        <v>17</v>
      </c>
      <c r="I151" s="31">
        <f t="shared" si="14"/>
        <v>170</v>
      </c>
    </row>
    <row r="152" spans="1:9" ht="15" customHeight="1" x14ac:dyDescent="0.2">
      <c r="A152" s="3"/>
      <c r="B152" s="3"/>
      <c r="C152" s="2" t="s">
        <v>7</v>
      </c>
      <c r="D152" s="2">
        <v>10</v>
      </c>
      <c r="E152" s="30">
        <v>18</v>
      </c>
      <c r="F152" s="31">
        <f t="shared" si="12"/>
        <v>180</v>
      </c>
      <c r="G152" s="38">
        <v>0</v>
      </c>
      <c r="H152" s="31">
        <f t="shared" si="13"/>
        <v>18</v>
      </c>
      <c r="I152" s="31">
        <f t="shared" si="14"/>
        <v>180</v>
      </c>
    </row>
    <row r="153" spans="1:9" ht="15" customHeight="1" x14ac:dyDescent="0.2">
      <c r="A153" s="2">
        <v>3</v>
      </c>
      <c r="B153" s="2" t="s">
        <v>105</v>
      </c>
      <c r="C153" s="2" t="s">
        <v>6</v>
      </c>
      <c r="D153" s="2">
        <v>14</v>
      </c>
      <c r="E153" s="30">
        <v>20</v>
      </c>
      <c r="F153" s="31">
        <f t="shared" si="12"/>
        <v>280</v>
      </c>
      <c r="G153" s="38">
        <v>0</v>
      </c>
      <c r="H153" s="31">
        <f t="shared" si="13"/>
        <v>20</v>
      </c>
      <c r="I153" s="31">
        <f t="shared" si="14"/>
        <v>280</v>
      </c>
    </row>
    <row r="154" spans="1:9" ht="15" customHeight="1" x14ac:dyDescent="0.2">
      <c r="A154" s="3"/>
      <c r="B154" s="3"/>
      <c r="C154" s="2" t="s">
        <v>112</v>
      </c>
      <c r="D154" s="2">
        <v>10</v>
      </c>
      <c r="E154" s="30">
        <v>21</v>
      </c>
      <c r="F154" s="31">
        <f t="shared" si="12"/>
        <v>210</v>
      </c>
      <c r="G154" s="38">
        <v>0</v>
      </c>
      <c r="H154" s="31">
        <f t="shared" si="13"/>
        <v>21</v>
      </c>
      <c r="I154" s="31">
        <f t="shared" si="14"/>
        <v>210</v>
      </c>
    </row>
    <row r="155" spans="1:9" ht="15" customHeight="1" x14ac:dyDescent="0.2">
      <c r="A155" s="2">
        <v>4</v>
      </c>
      <c r="B155" s="2" t="s">
        <v>113</v>
      </c>
      <c r="C155" s="2" t="s">
        <v>114</v>
      </c>
      <c r="D155" s="2">
        <v>10</v>
      </c>
      <c r="E155" s="30">
        <v>26</v>
      </c>
      <c r="F155" s="31">
        <f t="shared" si="12"/>
        <v>260</v>
      </c>
      <c r="G155" s="38">
        <v>0</v>
      </c>
      <c r="H155" s="31">
        <f t="shared" si="13"/>
        <v>26</v>
      </c>
      <c r="I155" s="31">
        <f t="shared" si="14"/>
        <v>260</v>
      </c>
    </row>
    <row r="156" spans="1:9" ht="15" customHeight="1" x14ac:dyDescent="0.2">
      <c r="A156" s="3"/>
      <c r="B156" s="3"/>
      <c r="C156" s="2" t="s">
        <v>115</v>
      </c>
      <c r="D156" s="2">
        <v>10</v>
      </c>
      <c r="E156" s="30">
        <v>27</v>
      </c>
      <c r="F156" s="31">
        <f t="shared" si="12"/>
        <v>270</v>
      </c>
      <c r="G156" s="38">
        <v>0</v>
      </c>
      <c r="H156" s="31">
        <f t="shared" si="13"/>
        <v>27</v>
      </c>
      <c r="I156" s="31">
        <f t="shared" si="14"/>
        <v>270</v>
      </c>
    </row>
    <row r="157" spans="1:9" ht="15" customHeight="1" x14ac:dyDescent="0.2">
      <c r="A157" s="13" t="s">
        <v>116</v>
      </c>
      <c r="B157" s="14"/>
      <c r="C157" s="14"/>
      <c r="D157" s="14"/>
      <c r="E157" s="26"/>
      <c r="F157" s="25"/>
      <c r="G157" s="39"/>
      <c r="H157" s="25"/>
      <c r="I157" s="25"/>
    </row>
    <row r="158" spans="1:9" ht="15" customHeight="1" x14ac:dyDescent="0.2">
      <c r="A158" s="2">
        <v>1</v>
      </c>
      <c r="B158" s="2" t="s">
        <v>117</v>
      </c>
      <c r="C158" s="2" t="s">
        <v>118</v>
      </c>
      <c r="D158" s="2">
        <v>31</v>
      </c>
      <c r="E158" s="30">
        <v>9.3000000000000007</v>
      </c>
      <c r="F158" s="31">
        <f t="shared" si="12"/>
        <v>288.3</v>
      </c>
      <c r="G158" s="38">
        <v>0.23</v>
      </c>
      <c r="H158" s="31">
        <f t="shared" si="13"/>
        <v>11.439</v>
      </c>
      <c r="I158" s="31">
        <f t="shared" si="14"/>
        <v>354.60900000000004</v>
      </c>
    </row>
    <row r="159" spans="1:9" ht="15" customHeight="1" x14ac:dyDescent="0.2">
      <c r="A159" s="3"/>
      <c r="B159" s="3"/>
      <c r="C159" s="2" t="s">
        <v>119</v>
      </c>
      <c r="D159" s="2">
        <v>10</v>
      </c>
      <c r="E159" s="30">
        <v>9.3000000000000007</v>
      </c>
      <c r="F159" s="31">
        <f t="shared" si="12"/>
        <v>93</v>
      </c>
      <c r="G159" s="38">
        <v>0.23</v>
      </c>
      <c r="H159" s="31">
        <f t="shared" si="13"/>
        <v>11.439</v>
      </c>
      <c r="I159" s="31">
        <f t="shared" si="14"/>
        <v>114.39</v>
      </c>
    </row>
    <row r="160" spans="1:9" ht="15" customHeight="1" x14ac:dyDescent="0.2">
      <c r="A160" s="2">
        <v>2</v>
      </c>
      <c r="B160" s="2" t="s">
        <v>120</v>
      </c>
      <c r="C160" s="2" t="s">
        <v>121</v>
      </c>
      <c r="D160" s="2">
        <v>35</v>
      </c>
      <c r="E160" s="30">
        <v>9.3000000000000007</v>
      </c>
      <c r="F160" s="31">
        <f t="shared" si="12"/>
        <v>325.5</v>
      </c>
      <c r="G160" s="38">
        <v>0.23</v>
      </c>
      <c r="H160" s="31">
        <f t="shared" si="13"/>
        <v>11.439</v>
      </c>
      <c r="I160" s="31">
        <f t="shared" si="14"/>
        <v>400.36500000000001</v>
      </c>
    </row>
    <row r="161" spans="1:9" ht="15" customHeight="1" x14ac:dyDescent="0.2">
      <c r="A161" s="3"/>
      <c r="B161" s="3"/>
      <c r="C161" s="2" t="s">
        <v>7</v>
      </c>
      <c r="D161" s="2">
        <v>10</v>
      </c>
      <c r="E161" s="30">
        <v>9.3000000000000007</v>
      </c>
      <c r="F161" s="31">
        <f t="shared" si="12"/>
        <v>93</v>
      </c>
      <c r="G161" s="38">
        <v>0.23</v>
      </c>
      <c r="H161" s="31">
        <f t="shared" si="13"/>
        <v>11.439</v>
      </c>
      <c r="I161" s="31">
        <f t="shared" si="14"/>
        <v>114.39</v>
      </c>
    </row>
    <row r="162" spans="1:9" ht="15" customHeight="1" x14ac:dyDescent="0.2">
      <c r="A162" s="2">
        <v>3</v>
      </c>
      <c r="B162" s="2" t="s">
        <v>105</v>
      </c>
      <c r="C162" s="2" t="s">
        <v>6</v>
      </c>
      <c r="D162" s="2">
        <v>30</v>
      </c>
      <c r="E162" s="30">
        <v>9.3000000000000007</v>
      </c>
      <c r="F162" s="31">
        <f t="shared" si="12"/>
        <v>279</v>
      </c>
      <c r="G162" s="38">
        <v>0.23</v>
      </c>
      <c r="H162" s="31">
        <f t="shared" si="13"/>
        <v>11.439</v>
      </c>
      <c r="I162" s="31">
        <f>(D162*E162)+(D162*E162*G162)</f>
        <v>343.17</v>
      </c>
    </row>
    <row r="163" spans="1:9" ht="15" customHeight="1" x14ac:dyDescent="0.2">
      <c r="A163" s="3"/>
      <c r="B163" s="3"/>
      <c r="C163" s="2" t="s">
        <v>7</v>
      </c>
      <c r="D163" s="2">
        <v>10</v>
      </c>
      <c r="E163" s="30">
        <v>9.3000000000000007</v>
      </c>
      <c r="F163" s="31">
        <f t="shared" si="12"/>
        <v>93</v>
      </c>
      <c r="G163" s="38">
        <v>0.23</v>
      </c>
      <c r="H163" s="31">
        <f t="shared" si="13"/>
        <v>11.439</v>
      </c>
      <c r="I163" s="31">
        <f t="shared" si="14"/>
        <v>114.39</v>
      </c>
    </row>
    <row r="164" spans="1:9" ht="15" customHeight="1" x14ac:dyDescent="0.2">
      <c r="A164" s="2">
        <v>4</v>
      </c>
      <c r="B164" s="2" t="s">
        <v>108</v>
      </c>
      <c r="C164" s="2" t="s">
        <v>6</v>
      </c>
      <c r="D164" s="2">
        <v>30</v>
      </c>
      <c r="E164" s="30">
        <v>9.3000000000000007</v>
      </c>
      <c r="F164" s="31">
        <f t="shared" si="12"/>
        <v>279</v>
      </c>
      <c r="G164" s="38">
        <v>0.23</v>
      </c>
      <c r="H164" s="31">
        <f t="shared" si="13"/>
        <v>11.439</v>
      </c>
      <c r="I164" s="31">
        <f t="shared" si="14"/>
        <v>343.17</v>
      </c>
    </row>
    <row r="165" spans="1:9" ht="15" customHeight="1" x14ac:dyDescent="0.2">
      <c r="A165" s="3"/>
      <c r="B165" s="3"/>
      <c r="C165" s="2" t="s">
        <v>7</v>
      </c>
      <c r="D165" s="2">
        <v>10</v>
      </c>
      <c r="E165" s="30">
        <v>9.3000000000000007</v>
      </c>
      <c r="F165" s="31">
        <f t="shared" si="12"/>
        <v>93</v>
      </c>
      <c r="G165" s="38">
        <v>0.23</v>
      </c>
      <c r="H165" s="31">
        <f t="shared" si="13"/>
        <v>11.439</v>
      </c>
      <c r="I165" s="31">
        <f t="shared" si="14"/>
        <v>114.39</v>
      </c>
    </row>
    <row r="166" spans="1:9" ht="15" customHeight="1" x14ac:dyDescent="0.2">
      <c r="A166" s="13" t="s">
        <v>122</v>
      </c>
      <c r="B166" s="14"/>
      <c r="C166" s="14"/>
      <c r="D166" s="14"/>
      <c r="E166" s="26"/>
      <c r="F166" s="25"/>
      <c r="G166" s="39"/>
      <c r="H166" s="25"/>
      <c r="I166" s="25"/>
    </row>
    <row r="167" spans="1:9" ht="15" customHeight="1" x14ac:dyDescent="0.2">
      <c r="A167" s="2">
        <v>1</v>
      </c>
      <c r="B167" s="2" t="s">
        <v>123</v>
      </c>
      <c r="C167" s="2" t="s">
        <v>124</v>
      </c>
      <c r="D167" s="2">
        <v>10</v>
      </c>
      <c r="E167" s="30">
        <v>16</v>
      </c>
      <c r="F167" s="31">
        <f t="shared" si="12"/>
        <v>160</v>
      </c>
      <c r="G167" s="38">
        <v>0</v>
      </c>
      <c r="H167" s="31">
        <f t="shared" si="13"/>
        <v>16</v>
      </c>
      <c r="I167" s="31">
        <f t="shared" si="14"/>
        <v>160</v>
      </c>
    </row>
    <row r="168" spans="1:9" ht="15" customHeight="1" x14ac:dyDescent="0.2">
      <c r="A168" s="3"/>
      <c r="B168" s="3"/>
      <c r="C168" s="2" t="s">
        <v>125</v>
      </c>
      <c r="D168" s="2">
        <v>13</v>
      </c>
      <c r="E168" s="30">
        <v>18</v>
      </c>
      <c r="F168" s="31">
        <f t="shared" si="12"/>
        <v>234</v>
      </c>
      <c r="G168" s="38">
        <v>0</v>
      </c>
      <c r="H168" s="31">
        <f t="shared" si="13"/>
        <v>18</v>
      </c>
      <c r="I168" s="31">
        <f t="shared" si="14"/>
        <v>234</v>
      </c>
    </row>
    <row r="169" spans="1:9" ht="15" customHeight="1" x14ac:dyDescent="0.2">
      <c r="A169" s="2">
        <v>2</v>
      </c>
      <c r="B169" s="2" t="s">
        <v>134</v>
      </c>
      <c r="C169" s="2" t="s">
        <v>6</v>
      </c>
      <c r="D169" s="2">
        <v>10</v>
      </c>
      <c r="E169" s="30">
        <v>18</v>
      </c>
      <c r="F169" s="31">
        <f t="shared" si="12"/>
        <v>180</v>
      </c>
      <c r="G169" s="38">
        <v>0</v>
      </c>
      <c r="H169" s="31">
        <f t="shared" si="13"/>
        <v>18</v>
      </c>
      <c r="I169" s="31">
        <f t="shared" si="14"/>
        <v>180</v>
      </c>
    </row>
    <row r="170" spans="1:9" ht="15" customHeight="1" x14ac:dyDescent="0.2">
      <c r="A170" s="3"/>
      <c r="B170" s="3"/>
      <c r="C170" s="2" t="s">
        <v>7</v>
      </c>
      <c r="D170" s="2">
        <v>10</v>
      </c>
      <c r="E170" s="30">
        <v>19</v>
      </c>
      <c r="F170" s="31">
        <f t="shared" si="12"/>
        <v>190</v>
      </c>
      <c r="G170" s="38">
        <v>0</v>
      </c>
      <c r="H170" s="31">
        <f t="shared" si="13"/>
        <v>19</v>
      </c>
      <c r="I170" s="31">
        <f t="shared" si="14"/>
        <v>190</v>
      </c>
    </row>
    <row r="171" spans="1:9" ht="15" customHeight="1" x14ac:dyDescent="0.2">
      <c r="A171" s="2">
        <v>3</v>
      </c>
      <c r="B171" s="2" t="s">
        <v>105</v>
      </c>
      <c r="C171" s="2" t="s">
        <v>6</v>
      </c>
      <c r="D171" s="2">
        <v>10</v>
      </c>
      <c r="E171" s="30">
        <v>21</v>
      </c>
      <c r="F171" s="31">
        <f t="shared" si="12"/>
        <v>210</v>
      </c>
      <c r="G171" s="38">
        <v>0</v>
      </c>
      <c r="H171" s="31">
        <f t="shared" si="13"/>
        <v>21</v>
      </c>
      <c r="I171" s="31">
        <f t="shared" si="14"/>
        <v>210</v>
      </c>
    </row>
    <row r="172" spans="1:9" ht="15" customHeight="1" x14ac:dyDescent="0.2">
      <c r="A172" s="3"/>
      <c r="B172" s="3"/>
      <c r="C172" s="2" t="s">
        <v>7</v>
      </c>
      <c r="D172" s="2">
        <v>10</v>
      </c>
      <c r="E172" s="30">
        <v>22</v>
      </c>
      <c r="F172" s="31">
        <f t="shared" si="12"/>
        <v>220</v>
      </c>
      <c r="G172" s="38">
        <v>0</v>
      </c>
      <c r="H172" s="31">
        <f t="shared" si="13"/>
        <v>22</v>
      </c>
      <c r="I172" s="31">
        <f t="shared" si="14"/>
        <v>220</v>
      </c>
    </row>
    <row r="173" spans="1:9" ht="15" customHeight="1" x14ac:dyDescent="0.2">
      <c r="A173" s="2">
        <v>4</v>
      </c>
      <c r="B173" s="2" t="s">
        <v>108</v>
      </c>
      <c r="C173" s="2" t="s">
        <v>6</v>
      </c>
      <c r="D173" s="2">
        <v>10</v>
      </c>
      <c r="E173" s="30">
        <v>27</v>
      </c>
      <c r="F173" s="31">
        <f t="shared" si="12"/>
        <v>270</v>
      </c>
      <c r="G173" s="38">
        <v>0</v>
      </c>
      <c r="H173" s="31">
        <f t="shared" si="13"/>
        <v>27</v>
      </c>
      <c r="I173" s="31">
        <f t="shared" si="14"/>
        <v>270</v>
      </c>
    </row>
    <row r="174" spans="1:9" ht="15" customHeight="1" x14ac:dyDescent="0.2">
      <c r="A174" s="3"/>
      <c r="B174" s="3"/>
      <c r="C174" s="2" t="s">
        <v>7</v>
      </c>
      <c r="D174" s="2">
        <v>10</v>
      </c>
      <c r="E174" s="30">
        <v>28</v>
      </c>
      <c r="F174" s="31">
        <f t="shared" si="12"/>
        <v>280</v>
      </c>
      <c r="G174" s="38">
        <v>0</v>
      </c>
      <c r="H174" s="31">
        <f t="shared" si="13"/>
        <v>28</v>
      </c>
      <c r="I174" s="31">
        <f t="shared" si="14"/>
        <v>280</v>
      </c>
    </row>
    <row r="175" spans="1:9" ht="15" customHeight="1" x14ac:dyDescent="0.2">
      <c r="A175" s="13" t="s">
        <v>136</v>
      </c>
      <c r="B175" s="14"/>
      <c r="C175" s="14"/>
      <c r="D175" s="14"/>
      <c r="E175" s="26"/>
      <c r="F175" s="25"/>
      <c r="G175" s="39"/>
      <c r="H175" s="25"/>
      <c r="I175" s="25"/>
    </row>
    <row r="176" spans="1:9" ht="15" customHeight="1" x14ac:dyDescent="0.2">
      <c r="A176" s="2">
        <v>1</v>
      </c>
      <c r="B176" s="2" t="s">
        <v>102</v>
      </c>
      <c r="C176" s="2" t="s">
        <v>6</v>
      </c>
      <c r="D176" s="2">
        <v>1</v>
      </c>
      <c r="E176" s="30">
        <v>11.5</v>
      </c>
      <c r="F176" s="31">
        <f t="shared" si="12"/>
        <v>11.5</v>
      </c>
      <c r="G176" s="38">
        <v>0.23</v>
      </c>
      <c r="H176" s="31">
        <f t="shared" si="13"/>
        <v>14.145</v>
      </c>
      <c r="I176" s="31">
        <f t="shared" si="14"/>
        <v>14.145</v>
      </c>
    </row>
    <row r="177" spans="1:9" ht="15" customHeight="1" x14ac:dyDescent="0.2">
      <c r="A177" s="3"/>
      <c r="B177" s="3"/>
      <c r="C177" s="2" t="s">
        <v>7</v>
      </c>
      <c r="D177" s="2">
        <v>0</v>
      </c>
      <c r="E177" s="30">
        <v>11.5</v>
      </c>
      <c r="F177" s="31">
        <f t="shared" si="12"/>
        <v>0</v>
      </c>
      <c r="G177" s="38">
        <v>0.23</v>
      </c>
      <c r="H177" s="31">
        <f t="shared" si="13"/>
        <v>14.145</v>
      </c>
      <c r="I177" s="31">
        <f t="shared" si="14"/>
        <v>0</v>
      </c>
    </row>
    <row r="178" spans="1:9" ht="15" customHeight="1" x14ac:dyDescent="0.2">
      <c r="A178" s="2">
        <v>2</v>
      </c>
      <c r="B178" s="2" t="s">
        <v>105</v>
      </c>
      <c r="C178" s="2" t="s">
        <v>6</v>
      </c>
      <c r="D178" s="2">
        <v>5</v>
      </c>
      <c r="E178" s="30">
        <v>11.5</v>
      </c>
      <c r="F178" s="31">
        <f t="shared" si="12"/>
        <v>57.5</v>
      </c>
      <c r="G178" s="38">
        <v>0.23</v>
      </c>
      <c r="H178" s="31">
        <f t="shared" si="13"/>
        <v>14.145</v>
      </c>
      <c r="I178" s="31">
        <f t="shared" si="14"/>
        <v>70.724999999999994</v>
      </c>
    </row>
    <row r="179" spans="1:9" ht="15" customHeight="1" x14ac:dyDescent="0.2">
      <c r="A179" s="3"/>
      <c r="B179" s="3"/>
      <c r="C179" s="2" t="s">
        <v>7</v>
      </c>
      <c r="D179" s="2">
        <v>0</v>
      </c>
      <c r="E179" s="30">
        <v>11.5</v>
      </c>
      <c r="F179" s="31">
        <f t="shared" si="12"/>
        <v>0</v>
      </c>
      <c r="G179" s="38">
        <v>0.23</v>
      </c>
      <c r="H179" s="31">
        <f t="shared" si="13"/>
        <v>14.145</v>
      </c>
      <c r="I179" s="31">
        <f t="shared" si="14"/>
        <v>0</v>
      </c>
    </row>
    <row r="180" spans="1:9" ht="20.25" customHeight="1" x14ac:dyDescent="0.3">
      <c r="A180" s="70" t="s">
        <v>133</v>
      </c>
      <c r="B180" s="71"/>
      <c r="C180" s="71"/>
      <c r="D180" s="72"/>
      <c r="E180" s="42">
        <f>SUM(E6:E179)</f>
        <v>1585.3199999999995</v>
      </c>
      <c r="F180" s="37">
        <f>SUM(F6:F179)</f>
        <v>136109.53999999998</v>
      </c>
      <c r="G180" s="8"/>
      <c r="H180" s="42">
        <f>SUM(H6:H179)</f>
        <v>1686.2256000000014</v>
      </c>
      <c r="I180" s="41">
        <f>SUM(I6:I179)-SUM(I12,I19,I26,I33,I40,I47,I54,I75,I76,I83,I90,I97,I104,I111,I118,I119,I125,I128,I133,I134,I136,I138,I139,I148,I157,I166,I175)</f>
        <v>164393.84520000016</v>
      </c>
    </row>
    <row r="181" spans="1:9" ht="49.5" customHeight="1" x14ac:dyDescent="0.2">
      <c r="A181" s="20" t="s">
        <v>0</v>
      </c>
      <c r="B181" s="20" t="s">
        <v>138</v>
      </c>
      <c r="C181" s="20" t="s">
        <v>139</v>
      </c>
      <c r="D181" s="21" t="s">
        <v>140</v>
      </c>
      <c r="E181" s="19" t="s">
        <v>127</v>
      </c>
      <c r="F181" s="19" t="s">
        <v>141</v>
      </c>
      <c r="G181" s="19" t="s">
        <v>130</v>
      </c>
      <c r="H181" s="19" t="s">
        <v>131</v>
      </c>
      <c r="I181" s="19" t="s">
        <v>142</v>
      </c>
    </row>
    <row r="182" spans="1:9" ht="15" customHeight="1" x14ac:dyDescent="0.2">
      <c r="A182" s="20">
        <v>1</v>
      </c>
      <c r="B182" s="20">
        <v>2</v>
      </c>
      <c r="C182" s="20">
        <v>3</v>
      </c>
      <c r="D182" s="20">
        <v>4</v>
      </c>
      <c r="E182" s="20">
        <v>5</v>
      </c>
      <c r="F182" s="20">
        <v>6</v>
      </c>
      <c r="G182" s="20">
        <v>7</v>
      </c>
      <c r="H182" s="20">
        <v>8</v>
      </c>
      <c r="I182" s="20">
        <v>9</v>
      </c>
    </row>
    <row r="183" spans="1:9" ht="45" customHeight="1" x14ac:dyDescent="0.2">
      <c r="A183" s="22">
        <v>1</v>
      </c>
      <c r="B183" s="23" t="s">
        <v>143</v>
      </c>
      <c r="C183" s="24">
        <v>1</v>
      </c>
      <c r="D183" s="24">
        <v>12</v>
      </c>
      <c r="E183" s="33">
        <v>135.30000000000001</v>
      </c>
      <c r="F183" s="34">
        <f>C183*D183*E183</f>
        <v>1623.6000000000001</v>
      </c>
      <c r="G183" s="38">
        <v>0.23</v>
      </c>
      <c r="H183" s="34">
        <f>E183+(E183*G183)</f>
        <v>166.41900000000001</v>
      </c>
      <c r="I183" s="34">
        <f>(C183*D183*E183)+(C183*D183*E183*G183)</f>
        <v>1997.0280000000002</v>
      </c>
    </row>
    <row r="184" spans="1:9" ht="43.5" customHeight="1" x14ac:dyDescent="0.2">
      <c r="A184" s="22">
        <v>2</v>
      </c>
      <c r="B184" s="23" t="s">
        <v>144</v>
      </c>
      <c r="C184" s="24">
        <v>4</v>
      </c>
      <c r="D184" s="24">
        <v>12</v>
      </c>
      <c r="E184" s="33">
        <v>282</v>
      </c>
      <c r="F184" s="34">
        <f>C184*D184*E184</f>
        <v>13536</v>
      </c>
      <c r="G184" s="38">
        <v>0.23</v>
      </c>
      <c r="H184" s="34">
        <f>E184+(E184*G184)</f>
        <v>346.86</v>
      </c>
      <c r="I184" s="34">
        <f>(C184*D184*E184)+(C184*D184*E184*G184)</f>
        <v>16649.28</v>
      </c>
    </row>
    <row r="185" spans="1:9" ht="20.25" customHeight="1" x14ac:dyDescent="0.3">
      <c r="A185" s="70" t="s">
        <v>133</v>
      </c>
      <c r="B185" s="71"/>
      <c r="C185" s="71"/>
      <c r="D185" s="72"/>
      <c r="E185" s="42">
        <f>E184</f>
        <v>282</v>
      </c>
      <c r="F185" s="37">
        <f>F184</f>
        <v>13536</v>
      </c>
      <c r="G185" s="8"/>
      <c r="H185" s="42">
        <f>H184</f>
        <v>346.86</v>
      </c>
      <c r="I185" s="37">
        <f>I184</f>
        <v>16649.28</v>
      </c>
    </row>
    <row r="186" spans="1:9" ht="32.25" customHeight="1" x14ac:dyDescent="0.3">
      <c r="A186" s="62" t="s">
        <v>147</v>
      </c>
      <c r="B186" s="63"/>
      <c r="C186" s="63"/>
      <c r="D186" s="64"/>
      <c r="E186" s="35">
        <f>SUM(E180,E185)</f>
        <v>1867.3199999999995</v>
      </c>
      <c r="F186" s="40">
        <f>SUM(F180,F185)</f>
        <v>149645.53999999998</v>
      </c>
      <c r="G186" s="36"/>
      <c r="H186" s="35">
        <f>SUM(H180,H185)</f>
        <v>2033.0856000000013</v>
      </c>
      <c r="I186" s="40">
        <f>SUM(I180,I185)</f>
        <v>181043.12520000016</v>
      </c>
    </row>
    <row r="187" spans="1:9" ht="108" customHeight="1" x14ac:dyDescent="0.2">
      <c r="A187" s="68" t="s">
        <v>126</v>
      </c>
      <c r="B187" s="69"/>
      <c r="C187" s="69"/>
      <c r="D187" s="69"/>
      <c r="E187" s="69"/>
      <c r="F187" s="69"/>
      <c r="G187" s="69"/>
      <c r="H187" s="69"/>
      <c r="I187" s="69"/>
    </row>
    <row r="188" spans="1:9" ht="12.75" x14ac:dyDescent="0.2">
      <c r="E188" s="1"/>
      <c r="F188" s="1"/>
      <c r="G188" s="1"/>
      <c r="H188" s="1"/>
      <c r="I188" s="1"/>
    </row>
    <row r="189" spans="1:9" ht="12.75" x14ac:dyDescent="0.2">
      <c r="E189" s="1"/>
      <c r="F189" s="1"/>
      <c r="G189" s="1"/>
      <c r="H189" s="1"/>
      <c r="I189" s="1"/>
    </row>
    <row r="190" spans="1:9" ht="12.75" x14ac:dyDescent="0.2">
      <c r="E190" s="1"/>
      <c r="F190" s="1"/>
      <c r="G190" s="1"/>
      <c r="H190" s="1"/>
      <c r="I190" s="43">
        <f>I186-F186</f>
        <v>31397.585200000176</v>
      </c>
    </row>
    <row r="191" spans="1:9" ht="12.75" x14ac:dyDescent="0.2">
      <c r="E191" s="1"/>
      <c r="F191" s="1"/>
      <c r="G191" s="1"/>
      <c r="H191" s="1"/>
      <c r="I191" s="1"/>
    </row>
    <row r="192" spans="1:9" ht="12.75" x14ac:dyDescent="0.2">
      <c r="E192" s="1"/>
      <c r="F192" s="1"/>
      <c r="G192" s="1"/>
      <c r="H192" s="1"/>
      <c r="I192" s="1"/>
    </row>
    <row r="193" spans="5:9" ht="12.75" x14ac:dyDescent="0.2">
      <c r="E193" s="1"/>
      <c r="F193" s="1"/>
      <c r="G193" s="1"/>
      <c r="H193" s="1"/>
      <c r="I193" s="1"/>
    </row>
    <row r="194" spans="5:9" ht="12.75" x14ac:dyDescent="0.2">
      <c r="E194" s="1"/>
      <c r="F194" s="1"/>
      <c r="G194" s="1"/>
      <c r="H194" s="1"/>
      <c r="I194" s="1"/>
    </row>
    <row r="195" spans="5:9" ht="12.75" x14ac:dyDescent="0.2">
      <c r="E195" s="1"/>
      <c r="F195" s="1"/>
      <c r="G195" s="1"/>
      <c r="H195" s="1"/>
      <c r="I195" s="1"/>
    </row>
  </sheetData>
  <mergeCells count="5">
    <mergeCell ref="A186:D186"/>
    <mergeCell ref="A1:I1"/>
    <mergeCell ref="A187:I187"/>
    <mergeCell ref="A180:D180"/>
    <mergeCell ref="A185:D185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workbookViewId="0">
      <selection activeCell="D154" sqref="D154"/>
    </sheetView>
  </sheetViews>
  <sheetFormatPr defaultColWidth="14.42578125" defaultRowHeight="12.75" x14ac:dyDescent="0.2"/>
  <cols>
    <col min="1" max="1" width="7.42578125" customWidth="1"/>
    <col min="2" max="2" width="26.42578125" customWidth="1"/>
    <col min="3" max="3" width="14.85546875" customWidth="1"/>
    <col min="4" max="4" width="11.5703125" customWidth="1"/>
    <col min="5" max="5" width="25" customWidth="1"/>
    <col min="6" max="6" width="20.5703125" customWidth="1"/>
    <col min="7" max="7" width="12.7109375" customWidth="1"/>
    <col min="8" max="8" width="14.85546875" customWidth="1"/>
    <col min="9" max="9" width="19.7109375" customWidth="1"/>
  </cols>
  <sheetData>
    <row r="1" spans="1:9" ht="58.5" customHeight="1" x14ac:dyDescent="0.25">
      <c r="A1" s="65" t="s">
        <v>135</v>
      </c>
      <c r="B1" s="66"/>
      <c r="C1" s="66"/>
      <c r="D1" s="66"/>
      <c r="E1" s="66"/>
      <c r="F1" s="66"/>
      <c r="G1" s="67"/>
      <c r="H1" s="67"/>
      <c r="I1" s="67"/>
    </row>
    <row r="2" spans="1:9" ht="49.5" customHeight="1" x14ac:dyDescent="0.2">
      <c r="A2" s="5" t="s">
        <v>0</v>
      </c>
      <c r="B2" s="5" t="s">
        <v>1</v>
      </c>
      <c r="C2" s="5"/>
      <c r="D2" s="6" t="s">
        <v>2</v>
      </c>
      <c r="E2" s="7" t="s">
        <v>127</v>
      </c>
      <c r="F2" s="19" t="s">
        <v>137</v>
      </c>
      <c r="G2" s="7" t="s">
        <v>130</v>
      </c>
      <c r="H2" s="7" t="s">
        <v>131</v>
      </c>
      <c r="I2" s="7" t="s">
        <v>132</v>
      </c>
    </row>
    <row r="3" spans="1:9" ht="15" customHeight="1" x14ac:dyDescent="0.2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</row>
    <row r="4" spans="1:9" ht="15" customHeight="1" x14ac:dyDescent="0.2">
      <c r="A4" s="9" t="s">
        <v>3</v>
      </c>
      <c r="B4" s="10"/>
      <c r="C4" s="10"/>
      <c r="D4" s="10"/>
      <c r="E4" s="11"/>
      <c r="F4" s="11"/>
      <c r="G4" s="11"/>
      <c r="H4" s="11"/>
      <c r="I4" s="12"/>
    </row>
    <row r="5" spans="1:9" ht="15" customHeight="1" x14ac:dyDescent="0.2">
      <c r="A5" s="9" t="s">
        <v>4</v>
      </c>
      <c r="B5" s="10"/>
      <c r="C5" s="10"/>
      <c r="D5" s="10"/>
      <c r="E5" s="11"/>
      <c r="F5" s="11"/>
      <c r="G5" s="11"/>
      <c r="H5" s="11"/>
      <c r="I5" s="12"/>
    </row>
    <row r="6" spans="1:9" ht="15" customHeight="1" x14ac:dyDescent="0.2">
      <c r="A6" s="2">
        <v>1</v>
      </c>
      <c r="B6" s="2" t="s">
        <v>5</v>
      </c>
      <c r="C6" s="2" t="s">
        <v>6</v>
      </c>
      <c r="D6" s="2">
        <f>25200</f>
        <v>25200</v>
      </c>
      <c r="E6" s="30"/>
      <c r="F6" s="31"/>
      <c r="G6" s="38"/>
      <c r="H6" s="31"/>
      <c r="I6" s="31"/>
    </row>
    <row r="7" spans="1:9" ht="15" customHeight="1" x14ac:dyDescent="0.2">
      <c r="A7" s="3"/>
      <c r="B7" s="3"/>
      <c r="C7" s="2" t="s">
        <v>7</v>
      </c>
      <c r="D7" s="2">
        <f>745</f>
        <v>745</v>
      </c>
      <c r="E7" s="30"/>
      <c r="F7" s="31"/>
      <c r="G7" s="38"/>
      <c r="H7" s="31"/>
      <c r="I7" s="31"/>
    </row>
    <row r="8" spans="1:9" ht="15" customHeight="1" x14ac:dyDescent="0.2">
      <c r="A8" s="2">
        <v>2</v>
      </c>
      <c r="B8" s="2" t="s">
        <v>8</v>
      </c>
      <c r="C8" s="2" t="s">
        <v>6</v>
      </c>
      <c r="D8" s="2">
        <v>582</v>
      </c>
      <c r="E8" s="30"/>
      <c r="F8" s="31"/>
      <c r="G8" s="38"/>
      <c r="H8" s="31"/>
      <c r="I8" s="31"/>
    </row>
    <row r="9" spans="1:9" ht="15" customHeight="1" x14ac:dyDescent="0.2">
      <c r="A9" s="3"/>
      <c r="B9" s="3"/>
      <c r="C9" s="2" t="s">
        <v>7</v>
      </c>
      <c r="D9" s="2">
        <v>640</v>
      </c>
      <c r="E9" s="30"/>
      <c r="F9" s="31"/>
      <c r="G9" s="38"/>
      <c r="H9" s="31"/>
      <c r="I9" s="31"/>
    </row>
    <row r="10" spans="1:9" ht="15" customHeight="1" x14ac:dyDescent="0.2">
      <c r="A10" s="2">
        <v>3</v>
      </c>
      <c r="B10" s="2" t="s">
        <v>11</v>
      </c>
      <c r="C10" s="2" t="s">
        <v>6</v>
      </c>
      <c r="D10" s="2">
        <v>97</v>
      </c>
      <c r="E10" s="30"/>
      <c r="F10" s="31"/>
      <c r="G10" s="38"/>
      <c r="H10" s="31"/>
      <c r="I10" s="31"/>
    </row>
    <row r="11" spans="1:9" ht="15" customHeight="1" x14ac:dyDescent="0.2">
      <c r="A11" s="3"/>
      <c r="B11" s="3"/>
      <c r="C11" s="2" t="s">
        <v>7</v>
      </c>
      <c r="D11" s="2">
        <v>60</v>
      </c>
      <c r="E11" s="30"/>
      <c r="F11" s="31"/>
      <c r="G11" s="38"/>
      <c r="H11" s="31"/>
      <c r="I11" s="31"/>
    </row>
    <row r="12" spans="1:9" ht="15" customHeight="1" x14ac:dyDescent="0.2">
      <c r="A12" s="2">
        <v>1</v>
      </c>
      <c r="B12" s="2" t="s">
        <v>5</v>
      </c>
      <c r="C12" s="2" t="s">
        <v>6</v>
      </c>
      <c r="D12" s="2">
        <v>16020</v>
      </c>
      <c r="E12" s="30"/>
      <c r="F12" s="31"/>
      <c r="G12" s="38"/>
      <c r="H12" s="31"/>
      <c r="I12" s="31"/>
    </row>
    <row r="13" spans="1:9" ht="15" customHeight="1" x14ac:dyDescent="0.2">
      <c r="A13" s="3"/>
      <c r="B13" s="3"/>
      <c r="C13" s="2" t="s">
        <v>7</v>
      </c>
      <c r="D13" s="2">
        <v>25</v>
      </c>
      <c r="E13" s="30"/>
      <c r="F13" s="31"/>
      <c r="G13" s="38"/>
      <c r="H13" s="31"/>
      <c r="I13" s="31"/>
    </row>
    <row r="14" spans="1:9" ht="15" customHeight="1" x14ac:dyDescent="0.2">
      <c r="A14" s="2">
        <v>2</v>
      </c>
      <c r="B14" s="2" t="s">
        <v>8</v>
      </c>
      <c r="C14" s="2" t="s">
        <v>6</v>
      </c>
      <c r="D14" s="2">
        <v>140</v>
      </c>
      <c r="E14" s="30"/>
      <c r="F14" s="31"/>
      <c r="G14" s="38"/>
      <c r="H14" s="31"/>
      <c r="I14" s="31"/>
    </row>
    <row r="15" spans="1:9" ht="15" customHeight="1" x14ac:dyDescent="0.2">
      <c r="A15" s="3"/>
      <c r="B15" s="3"/>
      <c r="C15" s="2" t="s">
        <v>7</v>
      </c>
      <c r="D15" s="2">
        <v>20</v>
      </c>
      <c r="E15" s="30"/>
      <c r="F15" s="31"/>
      <c r="G15" s="38"/>
      <c r="H15" s="31"/>
      <c r="I15" s="31"/>
    </row>
    <row r="16" spans="1:9" ht="15" customHeight="1" x14ac:dyDescent="0.2">
      <c r="A16" s="2">
        <v>3</v>
      </c>
      <c r="B16" s="2" t="s">
        <v>11</v>
      </c>
      <c r="C16" s="2" t="s">
        <v>6</v>
      </c>
      <c r="D16" s="2">
        <v>21</v>
      </c>
      <c r="E16" s="30"/>
      <c r="F16" s="31"/>
      <c r="G16" s="38"/>
      <c r="H16" s="31"/>
      <c r="I16" s="31"/>
    </row>
    <row r="17" spans="1:9" ht="15" customHeight="1" x14ac:dyDescent="0.2">
      <c r="A17" s="3"/>
      <c r="B17" s="3"/>
      <c r="C17" s="2" t="s">
        <v>7</v>
      </c>
      <c r="D17" s="2">
        <v>17</v>
      </c>
      <c r="E17" s="30"/>
      <c r="F17" s="31"/>
      <c r="G17" s="38"/>
      <c r="H17" s="31"/>
      <c r="I17" s="31"/>
    </row>
    <row r="18" spans="1:9" ht="15" customHeight="1" x14ac:dyDescent="0.2">
      <c r="A18" s="2">
        <v>1</v>
      </c>
      <c r="B18" s="2" t="s">
        <v>5</v>
      </c>
      <c r="C18" s="2" t="s">
        <v>6</v>
      </c>
      <c r="D18" s="2">
        <v>6311</v>
      </c>
      <c r="E18" s="30"/>
      <c r="F18" s="31"/>
      <c r="G18" s="38"/>
      <c r="H18" s="31"/>
      <c r="I18" s="31"/>
    </row>
    <row r="19" spans="1:9" ht="15" customHeight="1" x14ac:dyDescent="0.2">
      <c r="A19" s="3"/>
      <c r="B19" s="3"/>
      <c r="C19" s="2" t="s">
        <v>7</v>
      </c>
      <c r="D19" s="2">
        <v>274</v>
      </c>
      <c r="E19" s="30"/>
      <c r="F19" s="31"/>
      <c r="G19" s="38"/>
      <c r="H19" s="31"/>
      <c r="I19" s="31"/>
    </row>
    <row r="20" spans="1:9" ht="15" customHeight="1" x14ac:dyDescent="0.2">
      <c r="A20" s="2">
        <v>2</v>
      </c>
      <c r="B20" s="2" t="s">
        <v>8</v>
      </c>
      <c r="C20" s="2" t="s">
        <v>6</v>
      </c>
      <c r="D20" s="2">
        <v>89</v>
      </c>
      <c r="E20" s="30"/>
      <c r="F20" s="31"/>
      <c r="G20" s="38"/>
      <c r="H20" s="31"/>
      <c r="I20" s="31"/>
    </row>
    <row r="21" spans="1:9" ht="15" customHeight="1" x14ac:dyDescent="0.2">
      <c r="A21" s="3"/>
      <c r="B21" s="3"/>
      <c r="C21" s="2" t="s">
        <v>7</v>
      </c>
      <c r="D21" s="2">
        <v>285</v>
      </c>
      <c r="E21" s="30"/>
      <c r="F21" s="31"/>
      <c r="G21" s="38"/>
      <c r="H21" s="31"/>
      <c r="I21" s="31"/>
    </row>
    <row r="22" spans="1:9" ht="15" customHeight="1" x14ac:dyDescent="0.2">
      <c r="A22" s="2">
        <v>3</v>
      </c>
      <c r="B22" s="2" t="s">
        <v>11</v>
      </c>
      <c r="C22" s="2" t="s">
        <v>6</v>
      </c>
      <c r="D22" s="2">
        <v>80</v>
      </c>
      <c r="E22" s="30"/>
      <c r="F22" s="31"/>
      <c r="G22" s="38"/>
      <c r="H22" s="31"/>
      <c r="I22" s="31"/>
    </row>
    <row r="23" spans="1:9" ht="15" customHeight="1" x14ac:dyDescent="0.2">
      <c r="A23" s="3"/>
      <c r="B23" s="3"/>
      <c r="C23" s="2" t="s">
        <v>7</v>
      </c>
      <c r="D23" s="2">
        <v>287</v>
      </c>
      <c r="E23" s="30"/>
      <c r="F23" s="31"/>
      <c r="G23" s="38"/>
      <c r="H23" s="31"/>
      <c r="I23" s="31"/>
    </row>
    <row r="24" spans="1:9" ht="15" customHeight="1" x14ac:dyDescent="0.2">
      <c r="A24" s="2">
        <v>1</v>
      </c>
      <c r="B24" s="2" t="s">
        <v>5</v>
      </c>
      <c r="C24" s="2" t="s">
        <v>6</v>
      </c>
      <c r="D24" s="2">
        <v>909</v>
      </c>
      <c r="E24" s="30"/>
      <c r="F24" s="31"/>
      <c r="G24" s="38"/>
      <c r="H24" s="31"/>
      <c r="I24" s="31"/>
    </row>
    <row r="25" spans="1:9" ht="15" customHeight="1" x14ac:dyDescent="0.2">
      <c r="A25" s="3"/>
      <c r="B25" s="3"/>
      <c r="C25" s="2" t="s">
        <v>7</v>
      </c>
      <c r="D25" s="2">
        <v>49</v>
      </c>
      <c r="E25" s="30"/>
      <c r="F25" s="31"/>
      <c r="G25" s="38"/>
      <c r="H25" s="31"/>
      <c r="I25" s="31"/>
    </row>
    <row r="26" spans="1:9" ht="15" customHeight="1" x14ac:dyDescent="0.2">
      <c r="A26" s="2">
        <v>2</v>
      </c>
      <c r="B26" s="2" t="s">
        <v>8</v>
      </c>
      <c r="C26" s="2" t="s">
        <v>6</v>
      </c>
      <c r="D26" s="2">
        <v>42</v>
      </c>
      <c r="E26" s="30"/>
      <c r="F26" s="31"/>
      <c r="G26" s="38"/>
      <c r="H26" s="31"/>
      <c r="I26" s="31"/>
    </row>
    <row r="27" spans="1:9" ht="15" customHeight="1" x14ac:dyDescent="0.2">
      <c r="A27" s="3"/>
      <c r="B27" s="3"/>
      <c r="C27" s="2" t="s">
        <v>7</v>
      </c>
      <c r="D27" s="2">
        <v>51</v>
      </c>
      <c r="E27" s="30"/>
      <c r="F27" s="31"/>
      <c r="G27" s="38"/>
      <c r="H27" s="31"/>
      <c r="I27" s="31"/>
    </row>
    <row r="28" spans="1:9" ht="15" customHeight="1" x14ac:dyDescent="0.2">
      <c r="A28" s="2">
        <v>3</v>
      </c>
      <c r="B28" s="2" t="s">
        <v>11</v>
      </c>
      <c r="C28" s="2" t="s">
        <v>6</v>
      </c>
      <c r="D28" s="2">
        <v>29</v>
      </c>
      <c r="E28" s="30"/>
      <c r="F28" s="31"/>
      <c r="G28" s="38"/>
      <c r="H28" s="31"/>
      <c r="I28" s="31"/>
    </row>
    <row r="29" spans="1:9" ht="15" customHeight="1" x14ac:dyDescent="0.2">
      <c r="A29" s="3"/>
      <c r="B29" s="3"/>
      <c r="C29" s="2" t="s">
        <v>7</v>
      </c>
      <c r="D29" s="2">
        <v>44</v>
      </c>
      <c r="E29" s="30"/>
      <c r="F29" s="31"/>
      <c r="G29" s="38"/>
      <c r="H29" s="31"/>
      <c r="I29" s="31"/>
    </row>
    <row r="30" spans="1:9" ht="15" customHeight="1" x14ac:dyDescent="0.2">
      <c r="A30" s="2">
        <v>1</v>
      </c>
      <c r="B30" s="2" t="s">
        <v>5</v>
      </c>
      <c r="C30" s="2" t="s">
        <v>6</v>
      </c>
      <c r="D30" s="2">
        <v>1935</v>
      </c>
      <c r="E30" s="30"/>
      <c r="F30" s="31"/>
      <c r="G30" s="38"/>
      <c r="H30" s="31"/>
      <c r="I30" s="31"/>
    </row>
    <row r="31" spans="1:9" ht="15" customHeight="1" x14ac:dyDescent="0.2">
      <c r="A31" s="3"/>
      <c r="B31" s="3"/>
      <c r="C31" s="2" t="s">
        <v>7</v>
      </c>
      <c r="D31" s="2">
        <v>15</v>
      </c>
      <c r="E31" s="30"/>
      <c r="F31" s="31"/>
      <c r="G31" s="38"/>
      <c r="H31" s="31"/>
      <c r="I31" s="31"/>
    </row>
    <row r="32" spans="1:9" ht="15" customHeight="1" x14ac:dyDescent="0.2">
      <c r="A32" s="2">
        <v>2</v>
      </c>
      <c r="B32" s="2" t="s">
        <v>48</v>
      </c>
      <c r="C32" s="2" t="s">
        <v>6</v>
      </c>
      <c r="D32" s="2">
        <v>17</v>
      </c>
      <c r="E32" s="30"/>
      <c r="F32" s="31"/>
      <c r="G32" s="38"/>
      <c r="H32" s="31"/>
      <c r="I32" s="31"/>
    </row>
    <row r="33" spans="1:9" ht="15" customHeight="1" x14ac:dyDescent="0.2">
      <c r="A33" s="3"/>
      <c r="B33" s="3"/>
      <c r="C33" s="2" t="s">
        <v>7</v>
      </c>
      <c r="D33" s="2">
        <v>11</v>
      </c>
      <c r="E33" s="30"/>
      <c r="F33" s="31"/>
      <c r="G33" s="38"/>
      <c r="H33" s="31"/>
      <c r="I33" s="31"/>
    </row>
    <row r="34" spans="1:9" ht="15" customHeight="1" x14ac:dyDescent="0.2">
      <c r="A34" s="2">
        <v>3</v>
      </c>
      <c r="B34" s="2" t="s">
        <v>11</v>
      </c>
      <c r="C34" s="2" t="s">
        <v>6</v>
      </c>
      <c r="D34" s="2">
        <v>15</v>
      </c>
      <c r="E34" s="30"/>
      <c r="F34" s="31"/>
      <c r="G34" s="38"/>
      <c r="H34" s="31"/>
      <c r="I34" s="31"/>
    </row>
    <row r="35" spans="1:9" ht="15" customHeight="1" x14ac:dyDescent="0.2">
      <c r="A35" s="3"/>
      <c r="B35" s="2"/>
      <c r="C35" s="2" t="s">
        <v>7</v>
      </c>
      <c r="D35" s="2">
        <v>12</v>
      </c>
      <c r="E35" s="30"/>
      <c r="F35" s="31"/>
      <c r="G35" s="38"/>
      <c r="H35" s="31"/>
      <c r="I35" s="31"/>
    </row>
    <row r="36" spans="1:9" ht="15" customHeight="1" x14ac:dyDescent="0.2">
      <c r="A36" s="2">
        <v>1</v>
      </c>
      <c r="B36" s="2" t="s">
        <v>5</v>
      </c>
      <c r="C36" s="2" t="s">
        <v>6</v>
      </c>
      <c r="D36" s="2">
        <v>113</v>
      </c>
      <c r="E36" s="30"/>
      <c r="F36" s="31"/>
      <c r="G36" s="38"/>
      <c r="H36" s="31"/>
      <c r="I36" s="31"/>
    </row>
    <row r="37" spans="1:9" ht="15" customHeight="1" x14ac:dyDescent="0.2">
      <c r="A37" s="3"/>
      <c r="B37" s="3"/>
      <c r="C37" s="2" t="s">
        <v>7</v>
      </c>
      <c r="D37" s="2">
        <v>10</v>
      </c>
      <c r="E37" s="30"/>
      <c r="F37" s="31"/>
      <c r="G37" s="38"/>
      <c r="H37" s="31"/>
      <c r="I37" s="31"/>
    </row>
    <row r="38" spans="1:9" ht="15" customHeight="1" x14ac:dyDescent="0.2">
      <c r="A38" s="2">
        <v>2</v>
      </c>
      <c r="B38" s="2" t="s">
        <v>8</v>
      </c>
      <c r="C38" s="2" t="s">
        <v>6</v>
      </c>
      <c r="D38" s="2">
        <v>32</v>
      </c>
      <c r="E38" s="30"/>
      <c r="F38" s="31"/>
      <c r="G38" s="38"/>
      <c r="H38" s="31"/>
      <c r="I38" s="31"/>
    </row>
    <row r="39" spans="1:9" ht="15" customHeight="1" x14ac:dyDescent="0.2">
      <c r="A39" s="3"/>
      <c r="B39" s="3"/>
      <c r="C39" s="2" t="s">
        <v>7</v>
      </c>
      <c r="D39" s="2">
        <v>10</v>
      </c>
      <c r="E39" s="30"/>
      <c r="F39" s="31"/>
      <c r="G39" s="38"/>
      <c r="H39" s="31"/>
      <c r="I39" s="31"/>
    </row>
    <row r="40" spans="1:9" ht="15" customHeight="1" x14ac:dyDescent="0.2">
      <c r="A40" s="2">
        <v>3</v>
      </c>
      <c r="B40" s="2" t="s">
        <v>11</v>
      </c>
      <c r="C40" s="2" t="s">
        <v>6</v>
      </c>
      <c r="D40" s="2">
        <v>20</v>
      </c>
      <c r="E40" s="30"/>
      <c r="F40" s="31"/>
      <c r="G40" s="38"/>
      <c r="H40" s="31"/>
      <c r="I40" s="31"/>
    </row>
    <row r="41" spans="1:9" ht="15" customHeight="1" x14ac:dyDescent="0.2">
      <c r="A41" s="3"/>
      <c r="B41" s="3"/>
      <c r="C41" s="2" t="s">
        <v>7</v>
      </c>
      <c r="D41" s="2">
        <v>20</v>
      </c>
      <c r="E41" s="30"/>
      <c r="F41" s="31"/>
      <c r="G41" s="38"/>
      <c r="H41" s="31"/>
      <c r="I41" s="31"/>
    </row>
    <row r="42" spans="1:9" ht="15" customHeight="1" x14ac:dyDescent="0.2">
      <c r="A42" s="2">
        <v>1</v>
      </c>
      <c r="B42" s="2" t="s">
        <v>5</v>
      </c>
      <c r="C42" s="2" t="s">
        <v>6</v>
      </c>
      <c r="D42" s="3">
        <v>11</v>
      </c>
      <c r="E42" s="31"/>
      <c r="F42" s="31"/>
      <c r="G42" s="38"/>
      <c r="H42" s="31"/>
      <c r="I42" s="31"/>
    </row>
    <row r="43" spans="1:9" ht="15" customHeight="1" x14ac:dyDescent="0.2">
      <c r="A43" s="3"/>
      <c r="B43" s="3"/>
      <c r="C43" s="2" t="s">
        <v>7</v>
      </c>
      <c r="D43" s="3">
        <v>1</v>
      </c>
      <c r="E43" s="31"/>
      <c r="F43" s="31"/>
      <c r="G43" s="38"/>
      <c r="H43" s="31"/>
      <c r="I43" s="31"/>
    </row>
    <row r="44" spans="1:9" ht="15" customHeight="1" x14ac:dyDescent="0.2">
      <c r="A44" s="2">
        <v>2</v>
      </c>
      <c r="B44" s="2" t="s">
        <v>8</v>
      </c>
      <c r="C44" s="2" t="s">
        <v>6</v>
      </c>
      <c r="D44" s="3">
        <v>2</v>
      </c>
      <c r="E44" s="31"/>
      <c r="F44" s="31"/>
      <c r="G44" s="38"/>
      <c r="H44" s="31"/>
      <c r="I44" s="31"/>
    </row>
    <row r="45" spans="1:9" ht="15" customHeight="1" x14ac:dyDescent="0.2">
      <c r="A45" s="3"/>
      <c r="B45" s="3"/>
      <c r="C45" s="2" t="s">
        <v>7</v>
      </c>
      <c r="D45" s="3">
        <v>0</v>
      </c>
      <c r="E45" s="31"/>
      <c r="F45" s="31"/>
      <c r="G45" s="38"/>
      <c r="H45" s="31"/>
      <c r="I45" s="31"/>
    </row>
    <row r="46" spans="1:9" ht="15" customHeight="1" x14ac:dyDescent="0.2">
      <c r="A46" s="2">
        <v>3</v>
      </c>
      <c r="B46" s="2" t="s">
        <v>11</v>
      </c>
      <c r="C46" s="2" t="s">
        <v>6</v>
      </c>
      <c r="D46" s="3">
        <v>0</v>
      </c>
      <c r="E46" s="31"/>
      <c r="F46" s="31"/>
      <c r="G46" s="38"/>
      <c r="H46" s="31"/>
      <c r="I46" s="31"/>
    </row>
    <row r="47" spans="1:9" ht="15" customHeight="1" x14ac:dyDescent="0.2">
      <c r="A47" s="3"/>
      <c r="B47" s="3"/>
      <c r="C47" s="2" t="s">
        <v>7</v>
      </c>
      <c r="D47" s="3">
        <v>0</v>
      </c>
      <c r="E47" s="31"/>
      <c r="F47" s="31"/>
      <c r="G47" s="38"/>
      <c r="H47" s="31"/>
      <c r="I47" s="31"/>
    </row>
    <row r="48" spans="1:9" ht="15" customHeight="1" x14ac:dyDescent="0.2">
      <c r="A48" s="2">
        <v>1</v>
      </c>
      <c r="B48" s="2" t="s">
        <v>5</v>
      </c>
      <c r="C48" s="2" t="s">
        <v>6</v>
      </c>
      <c r="D48" s="3">
        <v>24</v>
      </c>
      <c r="E48" s="31"/>
      <c r="F48" s="31"/>
      <c r="G48" s="38"/>
      <c r="H48" s="31"/>
      <c r="I48" s="31"/>
    </row>
    <row r="49" spans="1:9" ht="15" customHeight="1" x14ac:dyDescent="0.2">
      <c r="A49" s="3"/>
      <c r="B49" s="3"/>
      <c r="C49" s="2" t="s">
        <v>7</v>
      </c>
      <c r="D49" s="3">
        <v>0</v>
      </c>
      <c r="E49" s="31"/>
      <c r="F49" s="31"/>
      <c r="G49" s="38"/>
      <c r="H49" s="31"/>
      <c r="I49" s="31"/>
    </row>
    <row r="50" spans="1:9" ht="15" customHeight="1" x14ac:dyDescent="0.2">
      <c r="A50" s="2">
        <v>2</v>
      </c>
      <c r="B50" s="2" t="s">
        <v>8</v>
      </c>
      <c r="C50" s="2" t="s">
        <v>6</v>
      </c>
      <c r="D50" s="3">
        <v>18</v>
      </c>
      <c r="E50" s="31"/>
      <c r="F50" s="31"/>
      <c r="G50" s="38"/>
      <c r="H50" s="31"/>
      <c r="I50" s="31"/>
    </row>
    <row r="51" spans="1:9" ht="15" customHeight="1" x14ac:dyDescent="0.2">
      <c r="A51" s="3"/>
      <c r="B51" s="3"/>
      <c r="C51" s="2" t="s">
        <v>7</v>
      </c>
      <c r="D51" s="3">
        <v>0</v>
      </c>
      <c r="E51" s="31"/>
      <c r="F51" s="31"/>
      <c r="G51" s="38"/>
      <c r="H51" s="31"/>
      <c r="I51" s="31"/>
    </row>
    <row r="52" spans="1:9" ht="15" customHeight="1" x14ac:dyDescent="0.2">
      <c r="A52" s="2">
        <v>3</v>
      </c>
      <c r="B52" s="2" t="s">
        <v>11</v>
      </c>
      <c r="C52" s="2" t="s">
        <v>6</v>
      </c>
      <c r="D52" s="3">
        <v>0</v>
      </c>
      <c r="E52" s="31"/>
      <c r="F52" s="31"/>
      <c r="G52" s="38"/>
      <c r="H52" s="31"/>
      <c r="I52" s="31"/>
    </row>
    <row r="53" spans="1:9" ht="15" customHeight="1" x14ac:dyDescent="0.2">
      <c r="A53" s="3"/>
      <c r="B53" s="3"/>
      <c r="C53" s="2" t="s">
        <v>7</v>
      </c>
      <c r="D53" s="3">
        <v>0</v>
      </c>
      <c r="E53" s="31"/>
      <c r="F53" s="31"/>
      <c r="G53" s="38"/>
      <c r="H53" s="31"/>
      <c r="I53" s="31"/>
    </row>
    <row r="54" spans="1:9" ht="15" customHeight="1" x14ac:dyDescent="0.2">
      <c r="A54" s="2">
        <v>1</v>
      </c>
      <c r="B54" s="2" t="s">
        <v>86</v>
      </c>
      <c r="C54" s="2" t="s">
        <v>87</v>
      </c>
      <c r="D54" s="2">
        <v>15</v>
      </c>
      <c r="E54" s="30"/>
      <c r="F54" s="31"/>
      <c r="G54" s="38"/>
      <c r="H54" s="31"/>
      <c r="I54" s="31"/>
    </row>
    <row r="55" spans="1:9" ht="15" customHeight="1" x14ac:dyDescent="0.2">
      <c r="A55" s="2">
        <v>2</v>
      </c>
      <c r="B55" s="2" t="s">
        <v>88</v>
      </c>
      <c r="C55" s="2" t="s">
        <v>87</v>
      </c>
      <c r="D55" s="2">
        <v>10</v>
      </c>
      <c r="E55" s="30"/>
      <c r="F55" s="31"/>
      <c r="G55" s="38"/>
      <c r="H55" s="31"/>
      <c r="I55" s="31"/>
    </row>
    <row r="56" spans="1:9" ht="15" customHeight="1" x14ac:dyDescent="0.2">
      <c r="A56" s="2">
        <v>3</v>
      </c>
      <c r="B56" s="2" t="s">
        <v>90</v>
      </c>
      <c r="C56" s="2" t="s">
        <v>87</v>
      </c>
      <c r="D56" s="2">
        <v>7</v>
      </c>
      <c r="E56" s="30"/>
      <c r="F56" s="31"/>
      <c r="G56" s="38"/>
      <c r="H56" s="31"/>
      <c r="I56" s="31"/>
    </row>
    <row r="57" spans="1:9" ht="15" customHeight="1" x14ac:dyDescent="0.2">
      <c r="A57" s="2">
        <v>4</v>
      </c>
      <c r="B57" s="2" t="s">
        <v>91</v>
      </c>
      <c r="C57" s="2" t="s">
        <v>87</v>
      </c>
      <c r="D57" s="2">
        <v>85</v>
      </c>
      <c r="E57" s="30"/>
      <c r="F57" s="31"/>
      <c r="G57" s="38"/>
      <c r="H57" s="31"/>
      <c r="I57" s="31"/>
    </row>
    <row r="58" spans="1:9" ht="15" customHeight="1" x14ac:dyDescent="0.2">
      <c r="A58" s="2">
        <v>5</v>
      </c>
      <c r="B58" s="2" t="s">
        <v>92</v>
      </c>
      <c r="C58" s="2" t="s">
        <v>87</v>
      </c>
      <c r="D58" s="2">
        <v>45</v>
      </c>
      <c r="E58" s="30"/>
      <c r="F58" s="31"/>
      <c r="G58" s="38"/>
      <c r="H58" s="31"/>
      <c r="I58" s="31"/>
    </row>
    <row r="59" spans="1:9" ht="15" customHeight="1" x14ac:dyDescent="0.2">
      <c r="A59" s="2">
        <v>6</v>
      </c>
      <c r="B59" s="2" t="s">
        <v>11</v>
      </c>
      <c r="C59" s="2" t="s">
        <v>87</v>
      </c>
      <c r="D59" s="2">
        <v>10</v>
      </c>
      <c r="E59" s="30"/>
      <c r="F59" s="31"/>
      <c r="G59" s="38"/>
      <c r="H59" s="31"/>
      <c r="I59" s="31"/>
    </row>
    <row r="60" spans="1:9" ht="15" customHeight="1" x14ac:dyDescent="0.2">
      <c r="A60" s="2">
        <v>1</v>
      </c>
      <c r="B60" s="2" t="s">
        <v>86</v>
      </c>
      <c r="C60" s="2" t="s">
        <v>87</v>
      </c>
      <c r="D60" s="2">
        <v>160</v>
      </c>
      <c r="E60" s="30"/>
      <c r="F60" s="31"/>
      <c r="G60" s="38"/>
      <c r="H60" s="31"/>
      <c r="I60" s="31"/>
    </row>
    <row r="61" spans="1:9" ht="15" customHeight="1" x14ac:dyDescent="0.2">
      <c r="A61" s="2">
        <v>2</v>
      </c>
      <c r="B61" s="2" t="s">
        <v>88</v>
      </c>
      <c r="C61" s="2" t="s">
        <v>87</v>
      </c>
      <c r="D61" s="2">
        <v>90</v>
      </c>
      <c r="E61" s="30"/>
      <c r="F61" s="31"/>
      <c r="G61" s="38"/>
      <c r="H61" s="31"/>
      <c r="I61" s="31"/>
    </row>
    <row r="62" spans="1:9" ht="15" customHeight="1" x14ac:dyDescent="0.2">
      <c r="A62" s="2">
        <v>3</v>
      </c>
      <c r="B62" s="2" t="s">
        <v>90</v>
      </c>
      <c r="C62" s="2" t="s">
        <v>87</v>
      </c>
      <c r="D62" s="2">
        <v>10</v>
      </c>
      <c r="E62" s="30"/>
      <c r="F62" s="31"/>
      <c r="G62" s="38"/>
      <c r="H62" s="31"/>
      <c r="I62" s="31"/>
    </row>
    <row r="63" spans="1:9" ht="15" customHeight="1" x14ac:dyDescent="0.2">
      <c r="A63" s="2">
        <v>4</v>
      </c>
      <c r="B63" s="2" t="s">
        <v>91</v>
      </c>
      <c r="C63" s="2" t="s">
        <v>87</v>
      </c>
      <c r="D63" s="2">
        <v>5</v>
      </c>
      <c r="E63" s="30"/>
      <c r="F63" s="31"/>
      <c r="G63" s="38"/>
      <c r="H63" s="31"/>
      <c r="I63" s="31"/>
    </row>
    <row r="64" spans="1:9" ht="15" customHeight="1" x14ac:dyDescent="0.2">
      <c r="A64" s="2">
        <v>5</v>
      </c>
      <c r="B64" s="2" t="s">
        <v>92</v>
      </c>
      <c r="C64" s="2" t="s">
        <v>87</v>
      </c>
      <c r="D64" s="2">
        <v>0</v>
      </c>
      <c r="E64" s="30"/>
      <c r="F64" s="31"/>
      <c r="G64" s="38"/>
      <c r="H64" s="31"/>
      <c r="I64" s="31"/>
    </row>
    <row r="65" spans="1:9" ht="15" customHeight="1" x14ac:dyDescent="0.2">
      <c r="A65" s="2">
        <v>6</v>
      </c>
      <c r="B65" s="2" t="s">
        <v>11</v>
      </c>
      <c r="C65" s="2" t="s">
        <v>87</v>
      </c>
      <c r="D65" s="2">
        <v>0</v>
      </c>
      <c r="E65" s="30"/>
      <c r="F65" s="31"/>
      <c r="G65" s="38"/>
      <c r="H65" s="31"/>
      <c r="I65" s="31"/>
    </row>
    <row r="66" spans="1:9" ht="15" customHeight="1" x14ac:dyDescent="0.2">
      <c r="A66" s="2">
        <v>1</v>
      </c>
      <c r="B66" s="2" t="s">
        <v>86</v>
      </c>
      <c r="C66" s="2" t="s">
        <v>87</v>
      </c>
      <c r="D66" s="2">
        <v>34</v>
      </c>
      <c r="E66" s="30"/>
      <c r="F66" s="31"/>
      <c r="G66" s="38"/>
      <c r="H66" s="31"/>
      <c r="I66" s="31"/>
    </row>
    <row r="67" spans="1:9" ht="15" customHeight="1" x14ac:dyDescent="0.2">
      <c r="A67" s="2">
        <v>2</v>
      </c>
      <c r="B67" s="2" t="s">
        <v>88</v>
      </c>
      <c r="C67" s="2" t="s">
        <v>87</v>
      </c>
      <c r="D67" s="2">
        <v>8</v>
      </c>
      <c r="E67" s="30"/>
      <c r="F67" s="31"/>
      <c r="G67" s="38"/>
      <c r="H67" s="31"/>
      <c r="I67" s="31"/>
    </row>
    <row r="68" spans="1:9" ht="15" customHeight="1" x14ac:dyDescent="0.2">
      <c r="A68" s="2">
        <v>3</v>
      </c>
      <c r="B68" s="2" t="s">
        <v>90</v>
      </c>
      <c r="C68" s="2" t="s">
        <v>87</v>
      </c>
      <c r="D68" s="2">
        <v>8</v>
      </c>
      <c r="E68" s="30"/>
      <c r="F68" s="31"/>
      <c r="G68" s="38"/>
      <c r="H68" s="31"/>
      <c r="I68" s="31"/>
    </row>
    <row r="69" spans="1:9" ht="15" customHeight="1" x14ac:dyDescent="0.2">
      <c r="A69" s="2">
        <v>4</v>
      </c>
      <c r="B69" s="2" t="s">
        <v>91</v>
      </c>
      <c r="C69" s="2" t="s">
        <v>87</v>
      </c>
      <c r="D69" s="2">
        <v>7</v>
      </c>
      <c r="E69" s="30"/>
      <c r="F69" s="31"/>
      <c r="G69" s="38"/>
      <c r="H69" s="31"/>
      <c r="I69" s="31"/>
    </row>
    <row r="70" spans="1:9" ht="15" customHeight="1" x14ac:dyDescent="0.2">
      <c r="A70" s="2">
        <v>5</v>
      </c>
      <c r="B70" s="2" t="s">
        <v>92</v>
      </c>
      <c r="C70" s="2" t="s">
        <v>87</v>
      </c>
      <c r="D70" s="2">
        <v>5</v>
      </c>
      <c r="E70" s="30"/>
      <c r="F70" s="31"/>
      <c r="G70" s="38"/>
      <c r="H70" s="31"/>
      <c r="I70" s="31"/>
    </row>
    <row r="71" spans="1:9" ht="15" customHeight="1" x14ac:dyDescent="0.2">
      <c r="A71" s="2">
        <v>6</v>
      </c>
      <c r="B71" s="2" t="s">
        <v>94</v>
      </c>
      <c r="C71" s="2" t="s">
        <v>87</v>
      </c>
      <c r="D71" s="2">
        <v>5</v>
      </c>
      <c r="E71" s="30"/>
      <c r="F71" s="31"/>
      <c r="G71" s="38"/>
      <c r="H71" s="31"/>
      <c r="I71" s="31"/>
    </row>
    <row r="72" spans="1:9" ht="15" customHeight="1" x14ac:dyDescent="0.2">
      <c r="A72" s="2">
        <v>1</v>
      </c>
      <c r="B72" s="2" t="s">
        <v>86</v>
      </c>
      <c r="C72" s="2" t="s">
        <v>87</v>
      </c>
      <c r="D72" s="2">
        <v>9</v>
      </c>
      <c r="E72" s="30"/>
      <c r="F72" s="31"/>
      <c r="G72" s="38"/>
      <c r="H72" s="31"/>
      <c r="I72" s="31"/>
    </row>
    <row r="73" spans="1:9" ht="15" customHeight="1" x14ac:dyDescent="0.2">
      <c r="A73" s="2">
        <v>2</v>
      </c>
      <c r="B73" s="2" t="s">
        <v>88</v>
      </c>
      <c r="C73" s="2" t="s">
        <v>87</v>
      </c>
      <c r="D73" s="2">
        <v>8</v>
      </c>
      <c r="E73" s="30"/>
      <c r="F73" s="31"/>
      <c r="G73" s="38"/>
      <c r="H73" s="31"/>
      <c r="I73" s="31"/>
    </row>
    <row r="74" spans="1:9" ht="15" customHeight="1" x14ac:dyDescent="0.2">
      <c r="A74" s="2">
        <v>3</v>
      </c>
      <c r="B74" s="2" t="s">
        <v>95</v>
      </c>
      <c r="C74" s="2" t="s">
        <v>87</v>
      </c>
      <c r="D74" s="2">
        <v>5</v>
      </c>
      <c r="E74" s="30"/>
      <c r="F74" s="31"/>
      <c r="G74" s="38"/>
      <c r="H74" s="31"/>
      <c r="I74" s="31"/>
    </row>
    <row r="75" spans="1:9" ht="15" customHeight="1" x14ac:dyDescent="0.2">
      <c r="A75" s="2">
        <v>4</v>
      </c>
      <c r="B75" s="2" t="s">
        <v>91</v>
      </c>
      <c r="C75" s="2" t="s">
        <v>87</v>
      </c>
      <c r="D75" s="2">
        <v>5</v>
      </c>
      <c r="E75" s="30"/>
      <c r="F75" s="31"/>
      <c r="G75" s="38"/>
      <c r="H75" s="31"/>
      <c r="I75" s="31"/>
    </row>
    <row r="76" spans="1:9" ht="15" customHeight="1" x14ac:dyDescent="0.2">
      <c r="A76" s="2">
        <v>5</v>
      </c>
      <c r="B76" s="2" t="s">
        <v>92</v>
      </c>
      <c r="C76" s="2" t="s">
        <v>87</v>
      </c>
      <c r="D76" s="2">
        <v>5</v>
      </c>
      <c r="E76" s="30"/>
      <c r="F76" s="31"/>
      <c r="G76" s="38"/>
      <c r="H76" s="31"/>
      <c r="I76" s="31"/>
    </row>
    <row r="77" spans="1:9" ht="15" customHeight="1" x14ac:dyDescent="0.2">
      <c r="A77" s="2">
        <v>6</v>
      </c>
      <c r="B77" s="2" t="s">
        <v>11</v>
      </c>
      <c r="C77" s="2" t="s">
        <v>87</v>
      </c>
      <c r="D77" s="2">
        <v>5</v>
      </c>
      <c r="E77" s="30"/>
      <c r="F77" s="31"/>
      <c r="G77" s="38"/>
      <c r="H77" s="31"/>
      <c r="I77" s="31"/>
    </row>
    <row r="78" spans="1:9" ht="15" customHeight="1" x14ac:dyDescent="0.2">
      <c r="A78" s="2">
        <v>1</v>
      </c>
      <c r="B78" s="2" t="s">
        <v>86</v>
      </c>
      <c r="C78" s="2" t="s">
        <v>87</v>
      </c>
      <c r="D78" s="3">
        <v>1</v>
      </c>
      <c r="E78" s="31"/>
      <c r="F78" s="31"/>
      <c r="G78" s="38"/>
      <c r="H78" s="31"/>
      <c r="I78" s="31"/>
    </row>
    <row r="79" spans="1:9" ht="15" customHeight="1" x14ac:dyDescent="0.2">
      <c r="A79" s="2">
        <v>2</v>
      </c>
      <c r="B79" s="2" t="s">
        <v>88</v>
      </c>
      <c r="C79" s="2" t="s">
        <v>87</v>
      </c>
      <c r="D79" s="3">
        <v>1</v>
      </c>
      <c r="E79" s="31"/>
      <c r="F79" s="31"/>
      <c r="G79" s="38"/>
      <c r="H79" s="31"/>
      <c r="I79" s="31"/>
    </row>
    <row r="80" spans="1:9" ht="15" customHeight="1" x14ac:dyDescent="0.2">
      <c r="A80" s="2">
        <v>3</v>
      </c>
      <c r="B80" s="2" t="s">
        <v>90</v>
      </c>
      <c r="C80" s="2" t="s">
        <v>87</v>
      </c>
      <c r="D80" s="3">
        <v>3</v>
      </c>
      <c r="E80" s="31"/>
      <c r="F80" s="31"/>
      <c r="G80" s="38"/>
      <c r="H80" s="31"/>
      <c r="I80" s="31"/>
    </row>
    <row r="81" spans="1:9" ht="15" customHeight="1" x14ac:dyDescent="0.2">
      <c r="A81" s="2">
        <v>4</v>
      </c>
      <c r="B81" s="2" t="s">
        <v>91</v>
      </c>
      <c r="C81" s="2" t="s">
        <v>87</v>
      </c>
      <c r="D81" s="3">
        <v>0</v>
      </c>
      <c r="E81" s="31"/>
      <c r="F81" s="31"/>
      <c r="G81" s="38"/>
      <c r="H81" s="31"/>
      <c r="I81" s="31"/>
    </row>
    <row r="82" spans="1:9" ht="15" customHeight="1" x14ac:dyDescent="0.2">
      <c r="A82" s="2">
        <v>5</v>
      </c>
      <c r="B82" s="2" t="s">
        <v>92</v>
      </c>
      <c r="C82" s="2" t="s">
        <v>87</v>
      </c>
      <c r="D82" s="3">
        <v>0</v>
      </c>
      <c r="E82" s="31"/>
      <c r="F82" s="31"/>
      <c r="G82" s="38"/>
      <c r="H82" s="31"/>
      <c r="I82" s="31"/>
    </row>
    <row r="83" spans="1:9" ht="15" customHeight="1" x14ac:dyDescent="0.2">
      <c r="A83" s="2">
        <v>6</v>
      </c>
      <c r="B83" s="2" t="s">
        <v>11</v>
      </c>
      <c r="C83" s="2" t="s">
        <v>87</v>
      </c>
      <c r="D83" s="3">
        <v>0</v>
      </c>
      <c r="E83" s="31"/>
      <c r="F83" s="31"/>
      <c r="G83" s="38"/>
      <c r="H83" s="31"/>
      <c r="I83" s="31"/>
    </row>
    <row r="84" spans="1:9" ht="15" customHeight="1" x14ac:dyDescent="0.2">
      <c r="A84" s="2">
        <v>1</v>
      </c>
      <c r="B84" s="2" t="s">
        <v>86</v>
      </c>
      <c r="C84" s="2" t="s">
        <v>87</v>
      </c>
      <c r="D84" s="3">
        <v>0</v>
      </c>
      <c r="E84" s="31"/>
      <c r="F84" s="31"/>
      <c r="G84" s="38"/>
      <c r="H84" s="31"/>
      <c r="I84" s="31"/>
    </row>
    <row r="85" spans="1:9" ht="15" customHeight="1" x14ac:dyDescent="0.2">
      <c r="A85" s="2">
        <v>2</v>
      </c>
      <c r="B85" s="2" t="s">
        <v>88</v>
      </c>
      <c r="C85" s="2" t="s">
        <v>87</v>
      </c>
      <c r="D85" s="3">
        <v>1</v>
      </c>
      <c r="E85" s="31"/>
      <c r="F85" s="31"/>
      <c r="G85" s="38"/>
      <c r="H85" s="31"/>
      <c r="I85" s="31"/>
    </row>
    <row r="86" spans="1:9" ht="15" customHeight="1" x14ac:dyDescent="0.2">
      <c r="A86" s="2">
        <v>3</v>
      </c>
      <c r="B86" s="2" t="s">
        <v>90</v>
      </c>
      <c r="C86" s="2" t="s">
        <v>87</v>
      </c>
      <c r="D86" s="3">
        <v>0</v>
      </c>
      <c r="E86" s="31"/>
      <c r="F86" s="31"/>
      <c r="G86" s="38"/>
      <c r="H86" s="31"/>
      <c r="I86" s="31"/>
    </row>
    <row r="87" spans="1:9" ht="15" customHeight="1" x14ac:dyDescent="0.2">
      <c r="A87" s="2">
        <v>4</v>
      </c>
      <c r="B87" s="2" t="s">
        <v>91</v>
      </c>
      <c r="C87" s="2" t="s">
        <v>87</v>
      </c>
      <c r="D87" s="3">
        <v>0</v>
      </c>
      <c r="E87" s="31"/>
      <c r="F87" s="31"/>
      <c r="G87" s="38"/>
      <c r="H87" s="31"/>
      <c r="I87" s="31"/>
    </row>
    <row r="88" spans="1:9" ht="15" customHeight="1" x14ac:dyDescent="0.2">
      <c r="A88" s="2">
        <v>5</v>
      </c>
      <c r="B88" s="2" t="s">
        <v>92</v>
      </c>
      <c r="C88" s="2" t="s">
        <v>87</v>
      </c>
      <c r="D88" s="3">
        <v>0</v>
      </c>
      <c r="E88" s="31"/>
      <c r="F88" s="31"/>
      <c r="G88" s="38"/>
      <c r="H88" s="31"/>
      <c r="I88" s="31"/>
    </row>
    <row r="89" spans="1:9" ht="15" customHeight="1" x14ac:dyDescent="0.2">
      <c r="A89" s="2">
        <v>6</v>
      </c>
      <c r="B89" s="2" t="s">
        <v>11</v>
      </c>
      <c r="C89" s="2" t="s">
        <v>87</v>
      </c>
      <c r="D89" s="3">
        <v>0</v>
      </c>
      <c r="E89" s="31"/>
      <c r="F89" s="31"/>
      <c r="G89" s="38"/>
      <c r="H89" s="31"/>
      <c r="I89" s="31"/>
    </row>
    <row r="90" spans="1:9" ht="15" customHeight="1" x14ac:dyDescent="0.2">
      <c r="A90" s="2">
        <v>1</v>
      </c>
      <c r="B90" s="2" t="s">
        <v>86</v>
      </c>
      <c r="C90" s="2" t="s">
        <v>87</v>
      </c>
      <c r="D90" s="2">
        <v>4</v>
      </c>
      <c r="E90" s="30"/>
      <c r="F90" s="31"/>
      <c r="G90" s="38"/>
      <c r="H90" s="31"/>
      <c r="I90" s="31"/>
    </row>
    <row r="91" spans="1:9" ht="15" customHeight="1" x14ac:dyDescent="0.2">
      <c r="A91" s="2">
        <v>2</v>
      </c>
      <c r="B91" s="2" t="s">
        <v>88</v>
      </c>
      <c r="C91" s="2" t="s">
        <v>87</v>
      </c>
      <c r="D91" s="2">
        <v>2</v>
      </c>
      <c r="E91" s="30"/>
      <c r="F91" s="31"/>
      <c r="G91" s="38"/>
      <c r="H91" s="31"/>
      <c r="I91" s="31"/>
    </row>
    <row r="92" spans="1:9" ht="15" customHeight="1" x14ac:dyDescent="0.2">
      <c r="A92" s="2">
        <v>3</v>
      </c>
      <c r="B92" s="2" t="s">
        <v>90</v>
      </c>
      <c r="C92" s="2" t="s">
        <v>87</v>
      </c>
      <c r="D92" s="2">
        <v>0</v>
      </c>
      <c r="E92" s="30"/>
      <c r="F92" s="31"/>
      <c r="G92" s="38"/>
      <c r="H92" s="31"/>
      <c r="I92" s="31"/>
    </row>
    <row r="93" spans="1:9" ht="15" customHeight="1" x14ac:dyDescent="0.2">
      <c r="A93" s="2">
        <v>4</v>
      </c>
      <c r="B93" s="2" t="s">
        <v>91</v>
      </c>
      <c r="C93" s="2" t="s">
        <v>87</v>
      </c>
      <c r="D93" s="2">
        <v>70</v>
      </c>
      <c r="E93" s="30"/>
      <c r="F93" s="31"/>
      <c r="G93" s="38"/>
      <c r="H93" s="31"/>
      <c r="I93" s="31"/>
    </row>
    <row r="94" spans="1:9" ht="15" customHeight="1" x14ac:dyDescent="0.2">
      <c r="A94" s="2">
        <v>5</v>
      </c>
      <c r="B94" s="2" t="s">
        <v>92</v>
      </c>
      <c r="C94" s="2" t="s">
        <v>87</v>
      </c>
      <c r="D94" s="2">
        <v>30</v>
      </c>
      <c r="E94" s="30"/>
      <c r="F94" s="31"/>
      <c r="G94" s="38"/>
      <c r="H94" s="31"/>
      <c r="I94" s="31"/>
    </row>
    <row r="95" spans="1:9" ht="15" customHeight="1" x14ac:dyDescent="0.2">
      <c r="A95" s="2">
        <v>1</v>
      </c>
      <c r="B95" s="2" t="s">
        <v>86</v>
      </c>
      <c r="C95" s="2"/>
      <c r="D95" s="2">
        <v>40</v>
      </c>
      <c r="E95" s="30"/>
      <c r="F95" s="31"/>
      <c r="G95" s="38"/>
      <c r="H95" s="31"/>
      <c r="I95" s="31"/>
    </row>
    <row r="96" spans="1:9" ht="15" customHeight="1" x14ac:dyDescent="0.2">
      <c r="A96" s="2">
        <v>2</v>
      </c>
      <c r="B96" s="2" t="s">
        <v>88</v>
      </c>
      <c r="C96" s="2"/>
      <c r="D96" s="2">
        <v>0</v>
      </c>
      <c r="E96" s="30"/>
      <c r="F96" s="31"/>
      <c r="G96" s="38"/>
      <c r="H96" s="31"/>
      <c r="I96" s="31"/>
    </row>
    <row r="97" spans="1:9" ht="15" customHeight="1" x14ac:dyDescent="0.2">
      <c r="A97" s="2">
        <v>1</v>
      </c>
      <c r="B97" s="2" t="s">
        <v>86</v>
      </c>
      <c r="C97" s="2" t="s">
        <v>87</v>
      </c>
      <c r="D97" s="2">
        <v>0</v>
      </c>
      <c r="E97" s="30"/>
      <c r="F97" s="31"/>
      <c r="G97" s="38"/>
      <c r="H97" s="31"/>
      <c r="I97" s="31"/>
    </row>
    <row r="98" spans="1:9" ht="15" customHeight="1" x14ac:dyDescent="0.2">
      <c r="A98" s="2">
        <v>2</v>
      </c>
      <c r="B98" s="2" t="s">
        <v>88</v>
      </c>
      <c r="C98" s="2" t="s">
        <v>87</v>
      </c>
      <c r="D98" s="2">
        <v>1</v>
      </c>
      <c r="E98" s="30"/>
      <c r="F98" s="31"/>
      <c r="G98" s="38"/>
      <c r="H98" s="31"/>
      <c r="I98" s="31"/>
    </row>
    <row r="99" spans="1:9" ht="15" customHeight="1" x14ac:dyDescent="0.2">
      <c r="A99" s="2">
        <v>3</v>
      </c>
      <c r="B99" s="2" t="s">
        <v>90</v>
      </c>
      <c r="C99" s="4" t="s">
        <v>87</v>
      </c>
      <c r="D99" s="2">
        <v>5</v>
      </c>
      <c r="E99" s="30"/>
      <c r="F99" s="31"/>
      <c r="G99" s="38"/>
      <c r="H99" s="31"/>
      <c r="I99" s="31"/>
    </row>
    <row r="100" spans="1:9" ht="15" customHeight="1" x14ac:dyDescent="0.2">
      <c r="A100" s="2">
        <v>4</v>
      </c>
      <c r="B100" s="2" t="s">
        <v>91</v>
      </c>
      <c r="C100" s="2" t="s">
        <v>87</v>
      </c>
      <c r="D100" s="2">
        <v>0</v>
      </c>
      <c r="E100" s="30"/>
      <c r="F100" s="31"/>
      <c r="G100" s="38"/>
      <c r="H100" s="31"/>
      <c r="I100" s="31"/>
    </row>
    <row r="101" spans="1:9" ht="15" customHeight="1" x14ac:dyDescent="0.2">
      <c r="A101" s="2">
        <v>1</v>
      </c>
      <c r="B101" s="2" t="s">
        <v>86</v>
      </c>
      <c r="C101" s="2" t="s">
        <v>87</v>
      </c>
      <c r="D101" s="2">
        <v>3</v>
      </c>
      <c r="E101" s="30"/>
      <c r="F101" s="31"/>
      <c r="G101" s="38"/>
      <c r="H101" s="31"/>
      <c r="I101" s="31"/>
    </row>
    <row r="102" spans="1:9" ht="15" customHeight="1" x14ac:dyDescent="0.2">
      <c r="A102" s="2">
        <v>2</v>
      </c>
      <c r="B102" s="2" t="s">
        <v>88</v>
      </c>
      <c r="C102" s="2" t="s">
        <v>87</v>
      </c>
      <c r="D102" s="2">
        <v>1</v>
      </c>
      <c r="E102" s="30"/>
      <c r="F102" s="31"/>
      <c r="G102" s="38"/>
      <c r="H102" s="31"/>
      <c r="I102" s="31"/>
    </row>
    <row r="103" spans="1:9" ht="15" customHeight="1" x14ac:dyDescent="0.2">
      <c r="A103" s="2">
        <v>1</v>
      </c>
      <c r="B103" s="2" t="s">
        <v>91</v>
      </c>
      <c r="C103" s="2" t="s">
        <v>87</v>
      </c>
      <c r="D103" s="2">
        <v>45</v>
      </c>
      <c r="E103" s="32"/>
      <c r="F103" s="31"/>
      <c r="G103" s="38"/>
      <c r="H103" s="31"/>
      <c r="I103" s="31"/>
    </row>
    <row r="104" spans="1:9" ht="15" customHeight="1" x14ac:dyDescent="0.2">
      <c r="A104" s="2">
        <v>1</v>
      </c>
      <c r="B104" s="2" t="s">
        <v>86</v>
      </c>
      <c r="C104" s="2" t="s">
        <v>87</v>
      </c>
      <c r="D104" s="3">
        <v>2</v>
      </c>
      <c r="E104" s="31"/>
      <c r="F104" s="31"/>
      <c r="G104" s="38"/>
      <c r="H104" s="31"/>
      <c r="I104" s="31"/>
    </row>
    <row r="105" spans="1:9" ht="15" customHeight="1" x14ac:dyDescent="0.2">
      <c r="A105" s="2">
        <v>1</v>
      </c>
      <c r="B105" s="2" t="s">
        <v>99</v>
      </c>
      <c r="C105" s="2" t="s">
        <v>6</v>
      </c>
      <c r="D105" s="2">
        <v>80</v>
      </c>
      <c r="E105" s="30"/>
      <c r="F105" s="31"/>
      <c r="G105" s="38"/>
      <c r="H105" s="31"/>
      <c r="I105" s="31"/>
    </row>
    <row r="106" spans="1:9" ht="15" customHeight="1" x14ac:dyDescent="0.2">
      <c r="A106" s="3"/>
      <c r="B106" s="3"/>
      <c r="C106" s="2" t="s">
        <v>7</v>
      </c>
      <c r="D106" s="2">
        <v>10</v>
      </c>
      <c r="E106" s="30"/>
      <c r="F106" s="31"/>
      <c r="G106" s="38"/>
      <c r="H106" s="31"/>
      <c r="I106" s="31"/>
    </row>
    <row r="107" spans="1:9" ht="15" customHeight="1" x14ac:dyDescent="0.2">
      <c r="A107" s="2">
        <v>2</v>
      </c>
      <c r="B107" s="2" t="s">
        <v>102</v>
      </c>
      <c r="C107" s="2" t="s">
        <v>6</v>
      </c>
      <c r="D107" s="2">
        <v>110</v>
      </c>
      <c r="E107" s="30"/>
      <c r="F107" s="31"/>
      <c r="G107" s="38"/>
      <c r="H107" s="31"/>
      <c r="I107" s="31"/>
    </row>
    <row r="108" spans="1:9" ht="15" customHeight="1" x14ac:dyDescent="0.2">
      <c r="A108" s="3"/>
      <c r="B108" s="3"/>
      <c r="C108" s="2" t="s">
        <v>7</v>
      </c>
      <c r="D108" s="2">
        <v>25</v>
      </c>
      <c r="E108" s="30"/>
      <c r="F108" s="31"/>
      <c r="G108" s="38"/>
      <c r="H108" s="31"/>
      <c r="I108" s="31"/>
    </row>
    <row r="109" spans="1:9" ht="15" customHeight="1" x14ac:dyDescent="0.2">
      <c r="A109" s="2">
        <v>3</v>
      </c>
      <c r="B109" s="2" t="s">
        <v>105</v>
      </c>
      <c r="C109" s="2" t="s">
        <v>6</v>
      </c>
      <c r="D109" s="2">
        <v>353</v>
      </c>
      <c r="E109" s="30"/>
      <c r="F109" s="31"/>
      <c r="G109" s="38"/>
      <c r="H109" s="31"/>
      <c r="I109" s="31"/>
    </row>
    <row r="110" spans="1:9" ht="15" customHeight="1" x14ac:dyDescent="0.2">
      <c r="A110" s="3"/>
      <c r="B110" s="3"/>
      <c r="C110" s="2" t="s">
        <v>7</v>
      </c>
      <c r="D110" s="2">
        <v>25</v>
      </c>
      <c r="E110" s="30"/>
      <c r="F110" s="31"/>
      <c r="G110" s="38"/>
      <c r="H110" s="31"/>
      <c r="I110" s="31"/>
    </row>
    <row r="111" spans="1:9" ht="15" customHeight="1" x14ac:dyDescent="0.2">
      <c r="A111" s="2">
        <v>4</v>
      </c>
      <c r="B111" s="2" t="s">
        <v>108</v>
      </c>
      <c r="C111" s="2" t="s">
        <v>6</v>
      </c>
      <c r="D111" s="2">
        <v>120</v>
      </c>
      <c r="E111" s="30"/>
      <c r="F111" s="31"/>
      <c r="G111" s="38"/>
      <c r="H111" s="31"/>
      <c r="I111" s="31"/>
    </row>
    <row r="112" spans="1:9" ht="15" customHeight="1" x14ac:dyDescent="0.2">
      <c r="A112" s="3"/>
      <c r="B112" s="3"/>
      <c r="C112" s="2" t="s">
        <v>7</v>
      </c>
      <c r="D112" s="2">
        <v>50</v>
      </c>
      <c r="E112" s="30"/>
      <c r="F112" s="31"/>
      <c r="G112" s="38"/>
      <c r="H112" s="31"/>
      <c r="I112" s="31"/>
    </row>
    <row r="113" spans="1:9" ht="15" customHeight="1" x14ac:dyDescent="0.2">
      <c r="A113" s="2">
        <v>1</v>
      </c>
      <c r="B113" s="2" t="s">
        <v>99</v>
      </c>
      <c r="C113" s="2" t="s">
        <v>6</v>
      </c>
      <c r="D113" s="2">
        <v>10</v>
      </c>
      <c r="E113" s="30"/>
      <c r="F113" s="31"/>
      <c r="G113" s="38"/>
      <c r="H113" s="31"/>
      <c r="I113" s="31"/>
    </row>
    <row r="114" spans="1:9" ht="15" customHeight="1" x14ac:dyDescent="0.2">
      <c r="A114" s="3"/>
      <c r="B114" s="3"/>
      <c r="C114" s="2" t="s">
        <v>7</v>
      </c>
      <c r="D114" s="2">
        <v>10</v>
      </c>
      <c r="E114" s="30"/>
      <c r="F114" s="31"/>
      <c r="G114" s="38"/>
      <c r="H114" s="31"/>
      <c r="I114" s="31"/>
    </row>
    <row r="115" spans="1:9" ht="15" customHeight="1" x14ac:dyDescent="0.2">
      <c r="A115" s="2">
        <v>2</v>
      </c>
      <c r="B115" s="2" t="s">
        <v>102</v>
      </c>
      <c r="C115" s="2" t="s">
        <v>6</v>
      </c>
      <c r="D115" s="2">
        <v>10</v>
      </c>
      <c r="E115" s="30"/>
      <c r="F115" s="31"/>
      <c r="G115" s="38"/>
      <c r="H115" s="31"/>
      <c r="I115" s="31"/>
    </row>
    <row r="116" spans="1:9" ht="15" customHeight="1" x14ac:dyDescent="0.2">
      <c r="A116" s="3"/>
      <c r="B116" s="3"/>
      <c r="C116" s="2" t="s">
        <v>7</v>
      </c>
      <c r="D116" s="2">
        <v>10</v>
      </c>
      <c r="E116" s="30"/>
      <c r="F116" s="31"/>
      <c r="G116" s="38"/>
      <c r="H116" s="31"/>
      <c r="I116" s="31"/>
    </row>
    <row r="117" spans="1:9" ht="15" customHeight="1" x14ac:dyDescent="0.2">
      <c r="A117" s="2">
        <v>3</v>
      </c>
      <c r="B117" s="2" t="s">
        <v>105</v>
      </c>
      <c r="C117" s="2" t="s">
        <v>6</v>
      </c>
      <c r="D117" s="2">
        <v>14</v>
      </c>
      <c r="E117" s="30"/>
      <c r="F117" s="31"/>
      <c r="G117" s="38"/>
      <c r="H117" s="31"/>
      <c r="I117" s="31"/>
    </row>
    <row r="118" spans="1:9" ht="15" customHeight="1" x14ac:dyDescent="0.2">
      <c r="A118" s="3"/>
      <c r="B118" s="3"/>
      <c r="C118" s="2" t="s">
        <v>7</v>
      </c>
      <c r="D118" s="2">
        <v>10</v>
      </c>
      <c r="E118" s="30"/>
      <c r="F118" s="31"/>
      <c r="G118" s="38"/>
      <c r="H118" s="31"/>
      <c r="I118" s="31"/>
    </row>
    <row r="119" spans="1:9" ht="15" customHeight="1" x14ac:dyDescent="0.2">
      <c r="A119" s="2">
        <v>4</v>
      </c>
      <c r="B119" s="2" t="s">
        <v>108</v>
      </c>
      <c r="C119" s="2" t="s">
        <v>6</v>
      </c>
      <c r="D119" s="2">
        <v>10</v>
      </c>
      <c r="E119" s="30"/>
      <c r="F119" s="31"/>
      <c r="G119" s="38"/>
      <c r="H119" s="31"/>
      <c r="I119" s="31"/>
    </row>
    <row r="120" spans="1:9" ht="15" customHeight="1" x14ac:dyDescent="0.2">
      <c r="A120" s="3"/>
      <c r="B120" s="3"/>
      <c r="C120" s="2" t="s">
        <v>7</v>
      </c>
      <c r="D120" s="2">
        <v>10</v>
      </c>
      <c r="E120" s="30"/>
      <c r="F120" s="31"/>
      <c r="G120" s="38"/>
      <c r="H120" s="31"/>
      <c r="I120" s="31"/>
    </row>
    <row r="121" spans="1:9" ht="15" customHeight="1" x14ac:dyDescent="0.2">
      <c r="A121" s="2">
        <v>1</v>
      </c>
      <c r="B121" s="2" t="s">
        <v>99</v>
      </c>
      <c r="C121" s="2" t="s">
        <v>6</v>
      </c>
      <c r="D121" s="2">
        <v>31</v>
      </c>
      <c r="E121" s="30"/>
      <c r="F121" s="31"/>
      <c r="G121" s="38"/>
      <c r="H121" s="31"/>
      <c r="I121" s="31"/>
    </row>
    <row r="122" spans="1:9" ht="15" customHeight="1" x14ac:dyDescent="0.2">
      <c r="A122" s="3"/>
      <c r="B122" s="3"/>
      <c r="C122" s="2" t="s">
        <v>7</v>
      </c>
      <c r="D122" s="2">
        <v>10</v>
      </c>
      <c r="E122" s="30"/>
      <c r="F122" s="31"/>
      <c r="G122" s="38"/>
      <c r="H122" s="31"/>
      <c r="I122" s="31"/>
    </row>
    <row r="123" spans="1:9" ht="15" customHeight="1" x14ac:dyDescent="0.2">
      <c r="A123" s="2">
        <v>2</v>
      </c>
      <c r="B123" s="2" t="s">
        <v>102</v>
      </c>
      <c r="C123" s="2" t="s">
        <v>6</v>
      </c>
      <c r="D123" s="2">
        <v>35</v>
      </c>
      <c r="E123" s="30"/>
      <c r="F123" s="31"/>
      <c r="G123" s="38"/>
      <c r="H123" s="31"/>
      <c r="I123" s="31"/>
    </row>
    <row r="124" spans="1:9" ht="15" customHeight="1" x14ac:dyDescent="0.2">
      <c r="A124" s="3"/>
      <c r="B124" s="3"/>
      <c r="C124" s="2" t="s">
        <v>7</v>
      </c>
      <c r="D124" s="2">
        <v>10</v>
      </c>
      <c r="E124" s="30"/>
      <c r="F124" s="31"/>
      <c r="G124" s="38"/>
      <c r="H124" s="31"/>
      <c r="I124" s="31"/>
    </row>
    <row r="125" spans="1:9" ht="15" customHeight="1" x14ac:dyDescent="0.2">
      <c r="A125" s="2">
        <v>3</v>
      </c>
      <c r="B125" s="2" t="s">
        <v>105</v>
      </c>
      <c r="C125" s="2" t="s">
        <v>6</v>
      </c>
      <c r="D125" s="2">
        <v>30</v>
      </c>
      <c r="E125" s="30"/>
      <c r="F125" s="31"/>
      <c r="G125" s="38"/>
      <c r="H125" s="31"/>
      <c r="I125" s="31"/>
    </row>
    <row r="126" spans="1:9" ht="15" customHeight="1" x14ac:dyDescent="0.2">
      <c r="A126" s="3"/>
      <c r="B126" s="3"/>
      <c r="C126" s="2" t="s">
        <v>7</v>
      </c>
      <c r="D126" s="2">
        <v>10</v>
      </c>
      <c r="E126" s="30"/>
      <c r="F126" s="31"/>
      <c r="G126" s="38"/>
      <c r="H126" s="31"/>
      <c r="I126" s="31"/>
    </row>
    <row r="127" spans="1:9" ht="15" customHeight="1" x14ac:dyDescent="0.2">
      <c r="A127" s="2">
        <v>4</v>
      </c>
      <c r="B127" s="2" t="s">
        <v>108</v>
      </c>
      <c r="C127" s="2" t="s">
        <v>6</v>
      </c>
      <c r="D127" s="2">
        <v>30</v>
      </c>
      <c r="E127" s="30"/>
      <c r="F127" s="31"/>
      <c r="G127" s="38"/>
      <c r="H127" s="31"/>
      <c r="I127" s="31"/>
    </row>
    <row r="128" spans="1:9" ht="15" customHeight="1" x14ac:dyDescent="0.2">
      <c r="A128" s="3"/>
      <c r="B128" s="3"/>
      <c r="C128" s="2" t="s">
        <v>7</v>
      </c>
      <c r="D128" s="2">
        <v>10</v>
      </c>
      <c r="E128" s="30"/>
      <c r="F128" s="31"/>
      <c r="G128" s="38"/>
      <c r="H128" s="31"/>
      <c r="I128" s="31"/>
    </row>
    <row r="129" spans="1:9" ht="15" customHeight="1" x14ac:dyDescent="0.2">
      <c r="A129" s="2">
        <v>1</v>
      </c>
      <c r="B129" s="2" t="s">
        <v>99</v>
      </c>
      <c r="C129" s="2" t="s">
        <v>6</v>
      </c>
      <c r="D129" s="2">
        <v>10</v>
      </c>
      <c r="E129" s="30"/>
      <c r="F129" s="31"/>
      <c r="G129" s="38"/>
      <c r="H129" s="31"/>
      <c r="I129" s="31"/>
    </row>
    <row r="130" spans="1:9" ht="15" customHeight="1" x14ac:dyDescent="0.2">
      <c r="A130" s="3"/>
      <c r="B130" s="3"/>
      <c r="C130" s="2" t="s">
        <v>7</v>
      </c>
      <c r="D130" s="2">
        <v>13</v>
      </c>
      <c r="E130" s="30"/>
      <c r="F130" s="31"/>
      <c r="G130" s="38"/>
      <c r="H130" s="31"/>
      <c r="I130" s="31"/>
    </row>
    <row r="131" spans="1:9" ht="15" customHeight="1" x14ac:dyDescent="0.2">
      <c r="A131" s="2">
        <v>2</v>
      </c>
      <c r="B131" s="2" t="s">
        <v>134</v>
      </c>
      <c r="C131" s="2" t="s">
        <v>6</v>
      </c>
      <c r="D131" s="2">
        <v>10</v>
      </c>
      <c r="E131" s="30"/>
      <c r="F131" s="31"/>
      <c r="G131" s="38"/>
      <c r="H131" s="31"/>
      <c r="I131" s="31"/>
    </row>
    <row r="132" spans="1:9" ht="15" customHeight="1" x14ac:dyDescent="0.2">
      <c r="A132" s="3"/>
      <c r="B132" s="3"/>
      <c r="C132" s="2" t="s">
        <v>7</v>
      </c>
      <c r="D132" s="2">
        <v>10</v>
      </c>
      <c r="E132" s="30"/>
      <c r="F132" s="31"/>
      <c r="G132" s="38"/>
      <c r="H132" s="31"/>
      <c r="I132" s="31"/>
    </row>
    <row r="133" spans="1:9" ht="15" customHeight="1" x14ac:dyDescent="0.2">
      <c r="A133" s="2">
        <v>3</v>
      </c>
      <c r="B133" s="2" t="s">
        <v>105</v>
      </c>
      <c r="C133" s="2" t="s">
        <v>6</v>
      </c>
      <c r="D133" s="2">
        <v>10</v>
      </c>
      <c r="E133" s="30"/>
      <c r="F133" s="31"/>
      <c r="G133" s="38"/>
      <c r="H133" s="31"/>
      <c r="I133" s="31"/>
    </row>
    <row r="134" spans="1:9" ht="15" customHeight="1" x14ac:dyDescent="0.2">
      <c r="A134" s="3"/>
      <c r="B134" s="3"/>
      <c r="C134" s="2" t="s">
        <v>7</v>
      </c>
      <c r="D134" s="2">
        <v>10</v>
      </c>
      <c r="E134" s="30"/>
      <c r="F134" s="31"/>
      <c r="G134" s="38"/>
      <c r="H134" s="31"/>
      <c r="I134" s="31"/>
    </row>
    <row r="135" spans="1:9" ht="15" customHeight="1" x14ac:dyDescent="0.2">
      <c r="A135" s="2">
        <v>4</v>
      </c>
      <c r="B135" s="2" t="s">
        <v>108</v>
      </c>
      <c r="C135" s="2" t="s">
        <v>6</v>
      </c>
      <c r="D135" s="2">
        <v>10</v>
      </c>
      <c r="E135" s="30"/>
      <c r="F135" s="31"/>
      <c r="G135" s="38"/>
      <c r="H135" s="31"/>
      <c r="I135" s="31"/>
    </row>
    <row r="136" spans="1:9" ht="15" customHeight="1" x14ac:dyDescent="0.2">
      <c r="A136" s="3"/>
      <c r="B136" s="3"/>
      <c r="C136" s="2" t="s">
        <v>7</v>
      </c>
      <c r="D136" s="2">
        <v>10</v>
      </c>
      <c r="E136" s="30"/>
      <c r="F136" s="31"/>
      <c r="G136" s="38"/>
      <c r="H136" s="31"/>
      <c r="I136" s="31"/>
    </row>
    <row r="137" spans="1:9" ht="15" customHeight="1" x14ac:dyDescent="0.2">
      <c r="A137" s="2">
        <v>1</v>
      </c>
      <c r="B137" s="2" t="s">
        <v>102</v>
      </c>
      <c r="C137" s="2" t="s">
        <v>6</v>
      </c>
      <c r="D137" s="2">
        <v>1</v>
      </c>
      <c r="E137" s="30"/>
      <c r="F137" s="31"/>
      <c r="G137" s="38"/>
      <c r="H137" s="31"/>
      <c r="I137" s="31"/>
    </row>
    <row r="138" spans="1:9" ht="15" customHeight="1" x14ac:dyDescent="0.2">
      <c r="A138" s="3"/>
      <c r="B138" s="3"/>
      <c r="C138" s="2" t="s">
        <v>7</v>
      </c>
      <c r="D138" s="2">
        <v>0</v>
      </c>
      <c r="E138" s="30"/>
      <c r="F138" s="31"/>
      <c r="G138" s="38"/>
      <c r="H138" s="31"/>
      <c r="I138" s="31"/>
    </row>
    <row r="139" spans="1:9" ht="15" customHeight="1" x14ac:dyDescent="0.2">
      <c r="A139" s="2">
        <v>2</v>
      </c>
      <c r="B139" s="2" t="s">
        <v>105</v>
      </c>
      <c r="C139" s="2" t="s">
        <v>6</v>
      </c>
      <c r="D139" s="2">
        <v>5</v>
      </c>
      <c r="E139" s="30"/>
      <c r="F139" s="31"/>
      <c r="G139" s="38"/>
      <c r="H139" s="31"/>
      <c r="I139" s="31"/>
    </row>
    <row r="140" spans="1:9" ht="15" customHeight="1" x14ac:dyDescent="0.2">
      <c r="A140" s="3"/>
      <c r="B140" s="3"/>
      <c r="C140" s="2" t="s">
        <v>7</v>
      </c>
      <c r="D140" s="2">
        <v>0</v>
      </c>
      <c r="E140" s="30"/>
      <c r="F140" s="31"/>
      <c r="G140" s="38"/>
      <c r="H140" s="31"/>
      <c r="I140" s="31"/>
    </row>
    <row r="141" spans="1:9" x14ac:dyDescent="0.2">
      <c r="D141">
        <f>SUM(D6:D140)</f>
        <v>56145</v>
      </c>
      <c r="E141" s="1"/>
      <c r="F141" s="1"/>
      <c r="G141" s="1"/>
      <c r="H141" s="1"/>
      <c r="I141" s="1"/>
    </row>
    <row r="142" spans="1:9" x14ac:dyDescent="0.2">
      <c r="E142" s="1"/>
      <c r="F142" s="1"/>
      <c r="G142" s="1"/>
      <c r="H142" s="1"/>
      <c r="I142" s="1"/>
    </row>
    <row r="143" spans="1:9" x14ac:dyDescent="0.2">
      <c r="D143">
        <f>D141*9</f>
        <v>505305</v>
      </c>
      <c r="E143" s="1">
        <f>D143*D151*0.1</f>
        <v>1252267063.1999998</v>
      </c>
      <c r="F143" s="1"/>
      <c r="G143" s="1"/>
      <c r="H143" s="1"/>
      <c r="I143" s="43" t="e">
        <f>#REF!-#REF!</f>
        <v>#REF!</v>
      </c>
    </row>
    <row r="144" spans="1:9" x14ac:dyDescent="0.2">
      <c r="E144" s="1"/>
      <c r="F144" s="1"/>
      <c r="G144" s="1"/>
      <c r="H144" s="1"/>
      <c r="I144" s="1"/>
    </row>
    <row r="145" spans="2:9" x14ac:dyDescent="0.2">
      <c r="E145" s="1">
        <f>(D143*D151)*0.1</f>
        <v>1252267063.1999998</v>
      </c>
      <c r="F145" s="1"/>
      <c r="G145" s="1"/>
      <c r="H145" s="1"/>
      <c r="I145" s="1"/>
    </row>
    <row r="146" spans="2:9" x14ac:dyDescent="0.2">
      <c r="D146">
        <f>D143/D151</f>
        <v>20.38967170249855</v>
      </c>
      <c r="E146" s="1"/>
      <c r="F146" s="1"/>
      <c r="G146" s="1"/>
      <c r="H146" s="1"/>
      <c r="I146" s="1"/>
    </row>
    <row r="147" spans="2:9" x14ac:dyDescent="0.2">
      <c r="E147" s="1"/>
      <c r="F147" s="1"/>
      <c r="G147" s="1"/>
      <c r="H147" s="1"/>
      <c r="I147" s="1"/>
    </row>
    <row r="148" spans="2:9" x14ac:dyDescent="0.2">
      <c r="E148" s="1"/>
      <c r="F148" s="1"/>
      <c r="G148" s="1"/>
      <c r="H148" s="1"/>
      <c r="I148" s="1"/>
    </row>
    <row r="151" spans="2:9" x14ac:dyDescent="0.2">
      <c r="B151">
        <f>23250+100+500+570+50+30000+120+61+10+250+76+50+25+5+5</f>
        <v>55072</v>
      </c>
      <c r="C151">
        <f>B151+B151*0.5</f>
        <v>82608</v>
      </c>
      <c r="D151">
        <f>C151*30%</f>
        <v>24782.399999999998</v>
      </c>
    </row>
    <row r="154" spans="2:9" x14ac:dyDescent="0.2">
      <c r="D154">
        <f>D143/D151</f>
        <v>20.38967170249855</v>
      </c>
    </row>
    <row r="155" spans="2:9" x14ac:dyDescent="0.2">
      <c r="D155">
        <f>10*1*0.1</f>
        <v>1</v>
      </c>
    </row>
    <row r="161" spans="4:4" x14ac:dyDescent="0.2">
      <c r="D161">
        <f>D143*D151*0.1</f>
        <v>1252267063.1999998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załącznik</vt:lpstr>
      <vt:lpstr>Arkusz1</vt:lpstr>
      <vt:lpstr>załącznik!bookmark0</vt:lpstr>
      <vt:lpstr>załącznik!Obszar_wydruku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Barska</dc:creator>
  <cp:lastModifiedBy>Beata Kosińska</cp:lastModifiedBy>
  <cp:lastPrinted>2017-06-21T14:20:48Z</cp:lastPrinted>
  <dcterms:created xsi:type="dcterms:W3CDTF">2014-11-19T11:30:32Z</dcterms:created>
  <dcterms:modified xsi:type="dcterms:W3CDTF">2017-06-21T14:20:50Z</dcterms:modified>
</cp:coreProperties>
</file>